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issell\Transmission Rate Filings\Orange and Rockland\RS19 Filing\Initial Filing\"/>
    </mc:Choice>
  </mc:AlternateContent>
  <xr:revisionPtr revIDLastSave="0" documentId="8_{4C442C36-D80C-46B7-9AD2-14B0DB1BCD0D}" xr6:coauthVersionLast="47" xr6:coauthVersionMax="47" xr10:uidLastSave="{00000000-0000-0000-0000-000000000000}"/>
  <bookViews>
    <workbookView xWindow="-108" yWindow="-108" windowWidth="23256" windowHeight="12576" xr2:uid="{DF231068-1765-4150-966D-B2F7A225351B}"/>
  </bookViews>
  <sheets>
    <sheet name="Ex 2 - Rates Comparison" sheetId="1" r:id="rId1"/>
    <sheet name="Ex 3 - Res Comparison" sheetId="2" r:id="rId2"/>
  </sheets>
  <definedNames>
    <definedName name="_xlnm._FilterDatabase" localSheetId="0" hidden="1">'Ex 2 - Rates Comparison'!$A$12:$AC$190</definedName>
    <definedName name="_xlnm._FilterDatabase" localSheetId="1" hidden="1">'Ex 3 - Res Comparison'!$A$13:$AA$190</definedName>
    <definedName name="_xlnm.Print_Area" localSheetId="0">'Ex 2 - Rates Comparison'!$A$11:$AC$200</definedName>
    <definedName name="_xlnm.Print_Area" localSheetId="1">'Ex 3 - Res Comparison'!$A$11:$AA$203</definedName>
    <definedName name="_xlnm.Print_Titles" localSheetId="0">'Ex 2 - Rates Comparison'!$1:$10</definedName>
    <definedName name="_xlnm.Print_Titles" localSheetId="1">'Ex 3 - Res Comparison'!$1:$10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72" i="1" l="1"/>
  <c r="Y71" i="2" l="1"/>
  <c r="Y70" i="2"/>
  <c r="O71" i="2"/>
  <c r="O70" i="2"/>
  <c r="O76" i="2"/>
  <c r="O75" i="2"/>
  <c r="Y76" i="2"/>
  <c r="AA76" i="2" s="1"/>
  <c r="Y75" i="2"/>
  <c r="AA80" i="2"/>
  <c r="AA79" i="2"/>
  <c r="AA78" i="2"/>
  <c r="AA77" i="2"/>
  <c r="AA75" i="2"/>
  <c r="AA74" i="2"/>
  <c r="AA73" i="2"/>
  <c r="Q81" i="2"/>
  <c r="Q80" i="2"/>
  <c r="Q79" i="2"/>
  <c r="Q78" i="2"/>
  <c r="Q77" i="2"/>
  <c r="Q76" i="2"/>
  <c r="Q75" i="2"/>
  <c r="Q74" i="2"/>
  <c r="Q73" i="2"/>
  <c r="Y77" i="1"/>
  <c r="Y76" i="1"/>
  <c r="Y75" i="1"/>
  <c r="Y72" i="1"/>
  <c r="AA77" i="1"/>
  <c r="AA76" i="1"/>
  <c r="AA75" i="1"/>
  <c r="AA71" i="1"/>
  <c r="AA70" i="1"/>
  <c r="Q76" i="1"/>
  <c r="Q75" i="1"/>
  <c r="Q72" i="1"/>
  <c r="Q71" i="1"/>
  <c r="Q70" i="1"/>
  <c r="Y71" i="1" l="1"/>
  <c r="Y70" i="1"/>
  <c r="O76" i="1"/>
  <c r="O75" i="1"/>
  <c r="O71" i="1"/>
  <c r="O70" i="1"/>
  <c r="AC79" i="1" l="1"/>
  <c r="AC78" i="1"/>
  <c r="AC74" i="1"/>
  <c r="AC73" i="1"/>
  <c r="Q196" i="2" l="1"/>
  <c r="Y81" i="2" l="1"/>
  <c r="Y63" i="1"/>
  <c r="Y63" i="2" l="1"/>
  <c r="O63" i="2"/>
  <c r="AA190" i="2" l="1"/>
  <c r="Y190" i="2"/>
  <c r="Q190" i="2"/>
  <c r="O190" i="2"/>
  <c r="Y189" i="2"/>
  <c r="AA189" i="2" s="1"/>
  <c r="O189" i="2"/>
  <c r="Q189" i="2" s="1"/>
  <c r="AA188" i="2"/>
  <c r="Y188" i="2"/>
  <c r="Q188" i="2"/>
  <c r="O188" i="2"/>
  <c r="Y187" i="2"/>
  <c r="AA187" i="2" s="1"/>
  <c r="O187" i="2"/>
  <c r="Q187" i="2" s="1"/>
  <c r="AA186" i="2"/>
  <c r="Q186" i="2"/>
  <c r="AA185" i="2"/>
  <c r="Q185" i="2"/>
  <c r="Y184" i="2"/>
  <c r="AA184" i="2" s="1"/>
  <c r="O184" i="2"/>
  <c r="Q184" i="2" s="1"/>
  <c r="AA183" i="2"/>
  <c r="Y183" i="2"/>
  <c r="Q183" i="2"/>
  <c r="O183" i="2"/>
  <c r="Y182" i="2"/>
  <c r="AA182" i="2" s="1"/>
  <c r="O182" i="2"/>
  <c r="Q182" i="2" s="1"/>
  <c r="AA181" i="2"/>
  <c r="Y181" i="2"/>
  <c r="Q181" i="2"/>
  <c r="O181" i="2"/>
  <c r="Y179" i="2"/>
  <c r="O179" i="2"/>
  <c r="G179" i="2"/>
  <c r="E179" i="2"/>
  <c r="AA178" i="2"/>
  <c r="Q178" i="2"/>
  <c r="AA177" i="2"/>
  <c r="Q177" i="2"/>
  <c r="AA176" i="2"/>
  <c r="Q176" i="2"/>
  <c r="AA175" i="2"/>
  <c r="AA179" i="2" s="1"/>
  <c r="Q175" i="2"/>
  <c r="Q179" i="2" s="1"/>
  <c r="AA172" i="2"/>
  <c r="G172" i="2"/>
  <c r="G192" i="2" s="1"/>
  <c r="E172" i="2"/>
  <c r="E192" i="2" s="1"/>
  <c r="AA171" i="2"/>
  <c r="Y171" i="2"/>
  <c r="Q171" i="2"/>
  <c r="O171" i="2"/>
  <c r="AA170" i="2"/>
  <c r="Y170" i="2"/>
  <c r="O170" i="2"/>
  <c r="Q170" i="2" s="1"/>
  <c r="AA169" i="2"/>
  <c r="Y169" i="2"/>
  <c r="Q169" i="2"/>
  <c r="O169" i="2"/>
  <c r="AA168" i="2"/>
  <c r="Y168" i="2"/>
  <c r="O168" i="2"/>
  <c r="Q168" i="2" s="1"/>
  <c r="AA167" i="2"/>
  <c r="Y167" i="2"/>
  <c r="Y172" i="2" s="1"/>
  <c r="Q167" i="2"/>
  <c r="Q172" i="2" s="1"/>
  <c r="O167" i="2"/>
  <c r="O172" i="2" s="1"/>
  <c r="AA164" i="2"/>
  <c r="Y164" i="2"/>
  <c r="O164" i="2"/>
  <c r="Q164" i="2" s="1"/>
  <c r="AA163" i="2"/>
  <c r="Q163" i="2"/>
  <c r="AA162" i="2"/>
  <c r="Y162" i="2"/>
  <c r="Q162" i="2"/>
  <c r="O162" i="2"/>
  <c r="O192" i="2" s="1"/>
  <c r="AA161" i="2"/>
  <c r="Q161" i="2"/>
  <c r="AA160" i="2"/>
  <c r="Q160" i="2"/>
  <c r="G157" i="2"/>
  <c r="G194" i="2" s="1"/>
  <c r="E157" i="2"/>
  <c r="E194" i="2" s="1"/>
  <c r="AA155" i="2"/>
  <c r="Y155" i="2"/>
  <c r="Q155" i="2"/>
  <c r="O155" i="2"/>
  <c r="AA154" i="2"/>
  <c r="Y154" i="2"/>
  <c r="O154" i="2"/>
  <c r="Q154" i="2" s="1"/>
  <c r="AA153" i="2"/>
  <c r="Y153" i="2"/>
  <c r="Q153" i="2"/>
  <c r="O153" i="2"/>
  <c r="AA152" i="2"/>
  <c r="Y152" i="2"/>
  <c r="O152" i="2"/>
  <c r="Q152" i="2" s="1"/>
  <c r="AA151" i="2"/>
  <c r="Y151" i="2"/>
  <c r="Q151" i="2"/>
  <c r="O151" i="2"/>
  <c r="AA150" i="2"/>
  <c r="Y150" i="2"/>
  <c r="O150" i="2"/>
  <c r="Q150" i="2" s="1"/>
  <c r="AA149" i="2"/>
  <c r="Y149" i="2"/>
  <c r="Q149" i="2"/>
  <c r="O149" i="2"/>
  <c r="AA148" i="2"/>
  <c r="Y148" i="2"/>
  <c r="O148" i="2"/>
  <c r="Q148" i="2" s="1"/>
  <c r="AA147" i="2"/>
  <c r="Y147" i="2"/>
  <c r="Q147" i="2"/>
  <c r="O147" i="2"/>
  <c r="AA146" i="2"/>
  <c r="Y146" i="2"/>
  <c r="O146" i="2"/>
  <c r="Q146" i="2" s="1"/>
  <c r="AA145" i="2"/>
  <c r="Y145" i="2"/>
  <c r="Q145" i="2"/>
  <c r="O145" i="2"/>
  <c r="AA144" i="2"/>
  <c r="Y144" i="2"/>
  <c r="O144" i="2"/>
  <c r="Q144" i="2" s="1"/>
  <c r="AA143" i="2"/>
  <c r="Y143" i="2"/>
  <c r="Q143" i="2"/>
  <c r="O143" i="2"/>
  <c r="AA142" i="2"/>
  <c r="Y142" i="2"/>
  <c r="O142" i="2"/>
  <c r="Q142" i="2" s="1"/>
  <c r="AA141" i="2"/>
  <c r="Y141" i="2"/>
  <c r="Q141" i="2"/>
  <c r="O141" i="2"/>
  <c r="AA140" i="2"/>
  <c r="Y140" i="2"/>
  <c r="O140" i="2"/>
  <c r="Q140" i="2" s="1"/>
  <c r="AA139" i="2"/>
  <c r="Y139" i="2"/>
  <c r="Q139" i="2"/>
  <c r="O139" i="2"/>
  <c r="AA138" i="2"/>
  <c r="Y138" i="2"/>
  <c r="O138" i="2"/>
  <c r="Q138" i="2" s="1"/>
  <c r="AA137" i="2"/>
  <c r="Y137" i="2"/>
  <c r="Q137" i="2"/>
  <c r="O137" i="2"/>
  <c r="AA136" i="2"/>
  <c r="Y136" i="2"/>
  <c r="O136" i="2"/>
  <c r="Q136" i="2" s="1"/>
  <c r="AA135" i="2"/>
  <c r="Y135" i="2"/>
  <c r="Q135" i="2"/>
  <c r="O135" i="2"/>
  <c r="AA134" i="2"/>
  <c r="Y134" i="2"/>
  <c r="O134" i="2"/>
  <c r="Q134" i="2" s="1"/>
  <c r="AA133" i="2"/>
  <c r="Y133" i="2"/>
  <c r="Q133" i="2"/>
  <c r="O133" i="2"/>
  <c r="Y132" i="2"/>
  <c r="AA132" i="2" s="1"/>
  <c r="O132" i="2"/>
  <c r="Q132" i="2" s="1"/>
  <c r="Y131" i="2"/>
  <c r="AA131" i="2" s="1"/>
  <c r="O131" i="2"/>
  <c r="Q131" i="2" s="1"/>
  <c r="AA130" i="2"/>
  <c r="Y130" i="2"/>
  <c r="O130" i="2"/>
  <c r="Q130" i="2" s="1"/>
  <c r="AA129" i="2"/>
  <c r="Y129" i="2"/>
  <c r="Q129" i="2"/>
  <c r="O129" i="2"/>
  <c r="AA128" i="2"/>
  <c r="Y128" i="2"/>
  <c r="O128" i="2"/>
  <c r="Q128" i="2" s="1"/>
  <c r="AA127" i="2"/>
  <c r="Y127" i="2"/>
  <c r="Q127" i="2"/>
  <c r="O127" i="2"/>
  <c r="AA126" i="2"/>
  <c r="Y126" i="2"/>
  <c r="O126" i="2"/>
  <c r="AA125" i="2"/>
  <c r="Q125" i="2"/>
  <c r="Y114" i="2"/>
  <c r="AA114" i="2" s="1"/>
  <c r="O114" i="2"/>
  <c r="Q114" i="2" s="1"/>
  <c r="Y113" i="2"/>
  <c r="AA113" i="2" s="1"/>
  <c r="O113" i="2"/>
  <c r="Q113" i="2" s="1"/>
  <c r="Y112" i="2"/>
  <c r="AA112" i="2" s="1"/>
  <c r="O112" i="2"/>
  <c r="Q112" i="2" s="1"/>
  <c r="Y111" i="2"/>
  <c r="AA111" i="2" s="1"/>
  <c r="O111" i="2"/>
  <c r="Q111" i="2" s="1"/>
  <c r="AA110" i="2"/>
  <c r="Q110" i="2"/>
  <c r="AA109" i="2"/>
  <c r="Q109" i="2"/>
  <c r="Y108" i="2"/>
  <c r="AA108" i="2" s="1"/>
  <c r="Q108" i="2"/>
  <c r="O108" i="2"/>
  <c r="Y107" i="2"/>
  <c r="AA107" i="2" s="1"/>
  <c r="O107" i="2"/>
  <c r="Q107" i="2" s="1"/>
  <c r="Y106" i="2"/>
  <c r="AA106" i="2" s="1"/>
  <c r="Q106" i="2"/>
  <c r="O106" i="2"/>
  <c r="Y104" i="2"/>
  <c r="O104" i="2"/>
  <c r="G104" i="2"/>
  <c r="E104" i="2"/>
  <c r="AA103" i="2"/>
  <c r="Q103" i="2"/>
  <c r="AA102" i="2"/>
  <c r="Q102" i="2"/>
  <c r="AA101" i="2"/>
  <c r="Q101" i="2"/>
  <c r="AA100" i="2"/>
  <c r="Q100" i="2"/>
  <c r="Q104" i="2" s="1"/>
  <c r="G97" i="2"/>
  <c r="G116" i="2" s="1"/>
  <c r="E97" i="2"/>
  <c r="E116" i="2" s="1"/>
  <c r="Y96" i="2"/>
  <c r="AA96" i="2" s="1"/>
  <c r="Q96" i="2"/>
  <c r="O96" i="2"/>
  <c r="Y95" i="2"/>
  <c r="AA95" i="2" s="1"/>
  <c r="O95" i="2"/>
  <c r="Q95" i="2" s="1"/>
  <c r="Y94" i="2"/>
  <c r="AA94" i="2" s="1"/>
  <c r="Q94" i="2"/>
  <c r="O94" i="2"/>
  <c r="Y93" i="2"/>
  <c r="AA93" i="2" s="1"/>
  <c r="O93" i="2"/>
  <c r="O97" i="2" s="1"/>
  <c r="Y92" i="2"/>
  <c r="AA92" i="2" s="1"/>
  <c r="Q92" i="2"/>
  <c r="O92" i="2"/>
  <c r="AA89" i="2"/>
  <c r="Q89" i="2"/>
  <c r="AA88" i="2"/>
  <c r="Q88" i="2"/>
  <c r="G85" i="2"/>
  <c r="E85" i="2"/>
  <c r="AA83" i="2"/>
  <c r="Q83" i="2"/>
  <c r="AA82" i="2"/>
  <c r="Q82" i="2"/>
  <c r="AA81" i="2"/>
  <c r="O81" i="2"/>
  <c r="AA72" i="2"/>
  <c r="Q72" i="2"/>
  <c r="AA71" i="2"/>
  <c r="Q71" i="2"/>
  <c r="AA70" i="2"/>
  <c r="O85" i="2"/>
  <c r="AA69" i="2"/>
  <c r="Q69" i="2"/>
  <c r="AA68" i="2"/>
  <c r="Q68" i="2"/>
  <c r="AA67" i="2"/>
  <c r="Q67" i="2"/>
  <c r="AA66" i="2"/>
  <c r="Q66" i="2"/>
  <c r="AA65" i="2"/>
  <c r="Q65" i="2"/>
  <c r="AA64" i="2"/>
  <c r="Q64" i="2"/>
  <c r="AA63" i="2"/>
  <c r="Q63" i="2"/>
  <c r="AA62" i="2"/>
  <c r="Q62" i="2"/>
  <c r="AA61" i="2"/>
  <c r="Q61" i="2"/>
  <c r="AA60" i="2"/>
  <c r="Q60" i="2"/>
  <c r="AA59" i="2"/>
  <c r="Q59" i="2"/>
  <c r="AA58" i="2"/>
  <c r="Q58" i="2"/>
  <c r="AA56" i="2"/>
  <c r="Q56" i="2"/>
  <c r="AA55" i="2"/>
  <c r="Q55" i="2"/>
  <c r="AA54" i="2"/>
  <c r="Q54" i="2"/>
  <c r="AA53" i="2"/>
  <c r="Q53" i="2"/>
  <c r="Y50" i="2"/>
  <c r="O50" i="2"/>
  <c r="G50" i="2"/>
  <c r="E50" i="2"/>
  <c r="AA48" i="2"/>
  <c r="Q48" i="2"/>
  <c r="AA47" i="2"/>
  <c r="Q47" i="2"/>
  <c r="AA46" i="2"/>
  <c r="Q46" i="2"/>
  <c r="AA45" i="2"/>
  <c r="Q45" i="2"/>
  <c r="AA44" i="2"/>
  <c r="Q44" i="2"/>
  <c r="AA43" i="2"/>
  <c r="Q43" i="2"/>
  <c r="AA42" i="2"/>
  <c r="Q42" i="2"/>
  <c r="AA41" i="2"/>
  <c r="Q41" i="2"/>
  <c r="AA40" i="2"/>
  <c r="Q40" i="2"/>
  <c r="AA39" i="2"/>
  <c r="Q39" i="2"/>
  <c r="AA37" i="2"/>
  <c r="Q37" i="2"/>
  <c r="AA36" i="2"/>
  <c r="Q36" i="2"/>
  <c r="Q50" i="2" s="1"/>
  <c r="G33" i="2"/>
  <c r="E33" i="2"/>
  <c r="Y31" i="2"/>
  <c r="AA31" i="2" s="1"/>
  <c r="Q31" i="2"/>
  <c r="O31" i="2"/>
  <c r="Y30" i="2"/>
  <c r="AA30" i="2" s="1"/>
  <c r="O30" i="2"/>
  <c r="Q30" i="2" s="1"/>
  <c r="Y29" i="2"/>
  <c r="AA29" i="2" s="1"/>
  <c r="Q29" i="2"/>
  <c r="O29" i="2"/>
  <c r="Y28" i="2"/>
  <c r="AA28" i="2" s="1"/>
  <c r="O28" i="2"/>
  <c r="Q28" i="2" s="1"/>
  <c r="Y27" i="2"/>
  <c r="AA27" i="2" s="1"/>
  <c r="Q27" i="2"/>
  <c r="O27" i="2"/>
  <c r="Y26" i="2"/>
  <c r="AA26" i="2" s="1"/>
  <c r="O26" i="2"/>
  <c r="Q26" i="2" s="1"/>
  <c r="Y25" i="2"/>
  <c r="AA25" i="2" s="1"/>
  <c r="Q25" i="2"/>
  <c r="O25" i="2"/>
  <c r="Y24" i="2"/>
  <c r="AA24" i="2" s="1"/>
  <c r="O24" i="2"/>
  <c r="Q24" i="2" s="1"/>
  <c r="Y23" i="2"/>
  <c r="AA23" i="2" s="1"/>
  <c r="Q23" i="2"/>
  <c r="O23" i="2"/>
  <c r="Y22" i="2"/>
  <c r="AA22" i="2" s="1"/>
  <c r="O22" i="2"/>
  <c r="Q22" i="2" s="1"/>
  <c r="Y21" i="2"/>
  <c r="AA21" i="2" s="1"/>
  <c r="Q21" i="2"/>
  <c r="O21" i="2"/>
  <c r="Y20" i="2"/>
  <c r="AA20" i="2" s="1"/>
  <c r="O20" i="2"/>
  <c r="Q20" i="2" s="1"/>
  <c r="Y19" i="2"/>
  <c r="AA19" i="2" s="1"/>
  <c r="Q19" i="2"/>
  <c r="O19" i="2"/>
  <c r="Y18" i="2"/>
  <c r="AA18" i="2" s="1"/>
  <c r="O18" i="2"/>
  <c r="Q18" i="2" s="1"/>
  <c r="Y17" i="2"/>
  <c r="AA17" i="2" s="1"/>
  <c r="Q17" i="2"/>
  <c r="O17" i="2"/>
  <c r="AA16" i="2"/>
  <c r="Y16" i="2"/>
  <c r="O16" i="2"/>
  <c r="O33" i="2" s="1"/>
  <c r="Y15" i="2"/>
  <c r="AA15" i="2" s="1"/>
  <c r="Q15" i="2"/>
  <c r="O15" i="2"/>
  <c r="AA14" i="2"/>
  <c r="Q14" i="2"/>
  <c r="AA190" i="1"/>
  <c r="Y190" i="1" s="1"/>
  <c r="Q190" i="1"/>
  <c r="O190" i="1" s="1"/>
  <c r="AA189" i="1"/>
  <c r="Y189" i="1" s="1"/>
  <c r="Q189" i="1"/>
  <c r="O189" i="1" s="1"/>
  <c r="AA188" i="1"/>
  <c r="Y188" i="1" s="1"/>
  <c r="Q188" i="1"/>
  <c r="O188" i="1" s="1"/>
  <c r="AA187" i="1"/>
  <c r="Y187" i="1" s="1"/>
  <c r="Q187" i="1"/>
  <c r="O187" i="1"/>
  <c r="AA186" i="1"/>
  <c r="Q186" i="1"/>
  <c r="AC186" i="1" s="1"/>
  <c r="AA185" i="1"/>
  <c r="Q185" i="1"/>
  <c r="AC185" i="1"/>
  <c r="AA184" i="1"/>
  <c r="Y184" i="1" s="1"/>
  <c r="Q184" i="1"/>
  <c r="O184" i="1"/>
  <c r="AA183" i="1"/>
  <c r="Y183" i="1" s="1"/>
  <c r="Q183" i="1"/>
  <c r="O183" i="1" s="1"/>
  <c r="AA182" i="1"/>
  <c r="Y182" i="1" s="1"/>
  <c r="Q182" i="1"/>
  <c r="O182" i="1" s="1"/>
  <c r="AA181" i="1"/>
  <c r="Y181" i="1" s="1"/>
  <c r="Q181" i="1"/>
  <c r="O181" i="1" s="1"/>
  <c r="Y179" i="1"/>
  <c r="G179" i="1"/>
  <c r="E179" i="1"/>
  <c r="AA179" i="1" s="1"/>
  <c r="AA178" i="1"/>
  <c r="Q178" i="1"/>
  <c r="O178" i="1" s="1"/>
  <c r="AC178" i="1" s="1"/>
  <c r="AA177" i="1"/>
  <c r="Q177" i="1"/>
  <c r="O177" i="1" s="1"/>
  <c r="AC177" i="1" s="1"/>
  <c r="AA176" i="1"/>
  <c r="Q176" i="1"/>
  <c r="O176" i="1" s="1"/>
  <c r="AC176" i="1" s="1"/>
  <c r="AA175" i="1"/>
  <c r="Q175" i="1"/>
  <c r="O175" i="1" s="1"/>
  <c r="G172" i="1"/>
  <c r="E172" i="1"/>
  <c r="AA171" i="1"/>
  <c r="Y171" i="1" s="1"/>
  <c r="Q171" i="1"/>
  <c r="O171" i="1" s="1"/>
  <c r="AA170" i="1"/>
  <c r="Y170" i="1" s="1"/>
  <c r="Q170" i="1"/>
  <c r="O170" i="1" s="1"/>
  <c r="AA169" i="1"/>
  <c r="Y169" i="1" s="1"/>
  <c r="Q169" i="1"/>
  <c r="O169" i="1" s="1"/>
  <c r="AA168" i="1"/>
  <c r="Y168" i="1" s="1"/>
  <c r="Q168" i="1"/>
  <c r="O168" i="1" s="1"/>
  <c r="AA167" i="1"/>
  <c r="Y167" i="1" s="1"/>
  <c r="Q167" i="1"/>
  <c r="O167" i="1" s="1"/>
  <c r="AC164" i="1"/>
  <c r="AA163" i="1"/>
  <c r="Q163" i="1"/>
  <c r="O163" i="1" s="1"/>
  <c r="AC163" i="1" s="1"/>
  <c r="AA162" i="1"/>
  <c r="Y162" i="1" s="1"/>
  <c r="Q162" i="1"/>
  <c r="O162" i="1"/>
  <c r="Y161" i="1"/>
  <c r="O161" i="1"/>
  <c r="AC161" i="1" s="1"/>
  <c r="AA160" i="1"/>
  <c r="Q160" i="1"/>
  <c r="O160" i="1" s="1"/>
  <c r="G157" i="1"/>
  <c r="E157" i="1"/>
  <c r="AA155" i="1"/>
  <c r="Y155" i="1" s="1"/>
  <c r="Q155" i="1"/>
  <c r="O155" i="1" s="1"/>
  <c r="AA154" i="1"/>
  <c r="Y154" i="1" s="1"/>
  <c r="Q154" i="1"/>
  <c r="O154" i="1" s="1"/>
  <c r="AA153" i="1"/>
  <c r="Y153" i="1" s="1"/>
  <c r="Q153" i="1"/>
  <c r="O153" i="1" s="1"/>
  <c r="AA152" i="1"/>
  <c r="Y152" i="1" s="1"/>
  <c r="Q152" i="1"/>
  <c r="O152" i="1" s="1"/>
  <c r="AA151" i="1"/>
  <c r="Y151" i="1" s="1"/>
  <c r="Q151" i="1"/>
  <c r="O151" i="1" s="1"/>
  <c r="AA150" i="1"/>
  <c r="Y150" i="1" s="1"/>
  <c r="Q150" i="1"/>
  <c r="O150" i="1" s="1"/>
  <c r="AA149" i="1"/>
  <c r="Y149" i="1" s="1"/>
  <c r="Q149" i="1"/>
  <c r="O149" i="1" s="1"/>
  <c r="AA148" i="1"/>
  <c r="Y148" i="1" s="1"/>
  <c r="Q148" i="1"/>
  <c r="O148" i="1" s="1"/>
  <c r="AA147" i="1"/>
  <c r="Y147" i="1" s="1"/>
  <c r="Q147" i="1"/>
  <c r="O147" i="1" s="1"/>
  <c r="AC146" i="1"/>
  <c r="AA146" i="1"/>
  <c r="Q146" i="1"/>
  <c r="AC145" i="1"/>
  <c r="AA145" i="1"/>
  <c r="Q145" i="1"/>
  <c r="AA144" i="1"/>
  <c r="Y144" i="1" s="1"/>
  <c r="Q144" i="1"/>
  <c r="O144" i="1" s="1"/>
  <c r="AC143" i="1"/>
  <c r="AA143" i="1"/>
  <c r="Q143" i="1"/>
  <c r="AC142" i="1"/>
  <c r="AA142" i="1"/>
  <c r="Q142" i="1"/>
  <c r="AC141" i="1"/>
  <c r="AA141" i="1"/>
  <c r="Q141" i="1"/>
  <c r="AC140" i="1"/>
  <c r="AA140" i="1"/>
  <c r="Q140" i="1"/>
  <c r="AC139" i="1"/>
  <c r="AA139" i="1"/>
  <c r="Q139" i="1"/>
  <c r="AC138" i="1"/>
  <c r="AA138" i="1"/>
  <c r="Q138" i="1"/>
  <c r="AC137" i="1"/>
  <c r="AA137" i="1"/>
  <c r="Q137" i="1"/>
  <c r="AA136" i="1"/>
  <c r="Y136" i="1" s="1"/>
  <c r="Q136" i="1"/>
  <c r="O136" i="1" s="1"/>
  <c r="AC135" i="1"/>
  <c r="AA135" i="1"/>
  <c r="Q135" i="1"/>
  <c r="AA134" i="1"/>
  <c r="Y134" i="1" s="1"/>
  <c r="Q134" i="1"/>
  <c r="O134" i="1" s="1"/>
  <c r="AC133" i="1"/>
  <c r="AA133" i="1"/>
  <c r="Q133" i="1"/>
  <c r="AA132" i="1"/>
  <c r="AC132" i="1" s="1"/>
  <c r="Q132" i="1"/>
  <c r="AA131" i="1"/>
  <c r="AC131" i="1"/>
  <c r="Q131" i="1"/>
  <c r="AA130" i="1"/>
  <c r="Y130" i="1" s="1"/>
  <c r="Q130" i="1"/>
  <c r="O130" i="1" s="1"/>
  <c r="AA129" i="1"/>
  <c r="Y129" i="1" s="1"/>
  <c r="Q129" i="1"/>
  <c r="O129" i="1" s="1"/>
  <c r="AC128" i="1"/>
  <c r="AA128" i="1"/>
  <c r="Q128" i="1"/>
  <c r="AC127" i="1"/>
  <c r="AA127" i="1"/>
  <c r="Q127" i="1"/>
  <c r="AC126" i="1"/>
  <c r="AA126" i="1"/>
  <c r="Q126" i="1"/>
  <c r="Y125" i="1"/>
  <c r="O125" i="1"/>
  <c r="AA114" i="1"/>
  <c r="Y114" i="1" s="1"/>
  <c r="Q114" i="1"/>
  <c r="O114" i="1" s="1"/>
  <c r="AA113" i="1"/>
  <c r="Y113" i="1" s="1"/>
  <c r="Q113" i="1"/>
  <c r="O113" i="1" s="1"/>
  <c r="AA112" i="1"/>
  <c r="Y112" i="1" s="1"/>
  <c r="Q112" i="1"/>
  <c r="O112" i="1" s="1"/>
  <c r="AA111" i="1"/>
  <c r="Y111" i="1" s="1"/>
  <c r="Q111" i="1"/>
  <c r="O111" i="1" s="1"/>
  <c r="AA110" i="1"/>
  <c r="Q110" i="1"/>
  <c r="AC110" i="1" s="1"/>
  <c r="AA109" i="1"/>
  <c r="Q109" i="1"/>
  <c r="AC109" i="1" s="1"/>
  <c r="AA108" i="1"/>
  <c r="Y108" i="1" s="1"/>
  <c r="Q108" i="1"/>
  <c r="O108" i="1" s="1"/>
  <c r="AA107" i="1"/>
  <c r="Y107" i="1" s="1"/>
  <c r="Q107" i="1"/>
  <c r="O107" i="1" s="1"/>
  <c r="AA106" i="1"/>
  <c r="Y106" i="1" s="1"/>
  <c r="Q106" i="1"/>
  <c r="O106" i="1" s="1"/>
  <c r="Y104" i="1"/>
  <c r="G104" i="1"/>
  <c r="E104" i="1"/>
  <c r="AA103" i="1"/>
  <c r="Q103" i="1"/>
  <c r="O103" i="1" s="1"/>
  <c r="AC103" i="1" s="1"/>
  <c r="AA102" i="1"/>
  <c r="Q102" i="1"/>
  <c r="O102" i="1" s="1"/>
  <c r="AC102" i="1" s="1"/>
  <c r="AA101" i="1"/>
  <c r="Q101" i="1"/>
  <c r="O101" i="1" s="1"/>
  <c r="AC101" i="1" s="1"/>
  <c r="AA100" i="1"/>
  <c r="Q100" i="1"/>
  <c r="O100" i="1" s="1"/>
  <c r="AC100" i="1" s="1"/>
  <c r="G97" i="1"/>
  <c r="E97" i="1"/>
  <c r="AA96" i="1"/>
  <c r="Y96" i="1"/>
  <c r="Q96" i="1"/>
  <c r="O96" i="1" s="1"/>
  <c r="AA95" i="1"/>
  <c r="Y95" i="1" s="1"/>
  <c r="Q95" i="1"/>
  <c r="O95" i="1" s="1"/>
  <c r="AA94" i="1"/>
  <c r="Y94" i="1" s="1"/>
  <c r="Q94" i="1"/>
  <c r="O94" i="1" s="1"/>
  <c r="AA93" i="1"/>
  <c r="Y93" i="1" s="1"/>
  <c r="Q93" i="1"/>
  <c r="O93" i="1" s="1"/>
  <c r="AA92" i="1"/>
  <c r="Y92" i="1" s="1"/>
  <c r="Q92" i="1"/>
  <c r="O92" i="1" s="1"/>
  <c r="AA89" i="1"/>
  <c r="Q89" i="1"/>
  <c r="O89" i="1" s="1"/>
  <c r="AC89" i="1" s="1"/>
  <c r="O88" i="1"/>
  <c r="AC88" i="1" s="1"/>
  <c r="G85" i="1"/>
  <c r="E85" i="1"/>
  <c r="AA83" i="1"/>
  <c r="Q83" i="1"/>
  <c r="O83" i="1" s="1"/>
  <c r="AC83" i="1" s="1"/>
  <c r="AA82" i="1"/>
  <c r="Q82" i="1"/>
  <c r="O82" i="1" s="1"/>
  <c r="AC82" i="1" s="1"/>
  <c r="Y81" i="1"/>
  <c r="O81" i="1"/>
  <c r="AA80" i="1"/>
  <c r="Q80" i="1"/>
  <c r="O80" i="1" s="1"/>
  <c r="AC80" i="1" s="1"/>
  <c r="Q77" i="1"/>
  <c r="O77" i="1" s="1"/>
  <c r="AC77" i="1" s="1"/>
  <c r="AC76" i="1"/>
  <c r="AC75" i="1"/>
  <c r="AA72" i="1"/>
  <c r="O72" i="1"/>
  <c r="AC72" i="1" s="1"/>
  <c r="AC71" i="1"/>
  <c r="AC70" i="1"/>
  <c r="AA69" i="1"/>
  <c r="Q69" i="1"/>
  <c r="O69" i="1" s="1"/>
  <c r="AC69" i="1" s="1"/>
  <c r="AA68" i="1"/>
  <c r="Q68" i="1"/>
  <c r="O68" i="1" s="1"/>
  <c r="AC68" i="1" s="1"/>
  <c r="AA67" i="1"/>
  <c r="Q67" i="1"/>
  <c r="O67" i="1" s="1"/>
  <c r="AC67" i="1" s="1"/>
  <c r="AA66" i="1"/>
  <c r="Q66" i="1"/>
  <c r="O66" i="1" s="1"/>
  <c r="AC66" i="1" s="1"/>
  <c r="AA65" i="1"/>
  <c r="Q65" i="1"/>
  <c r="O65" i="1" s="1"/>
  <c r="AC65" i="1" s="1"/>
  <c r="AA64" i="1"/>
  <c r="Q64" i="1"/>
  <c r="O64" i="1" s="1"/>
  <c r="AC64" i="1" s="1"/>
  <c r="AC63" i="1"/>
  <c r="AA62" i="1"/>
  <c r="Q62" i="1"/>
  <c r="O62" i="1" s="1"/>
  <c r="AC62" i="1" s="1"/>
  <c r="AA61" i="1"/>
  <c r="Q61" i="1"/>
  <c r="O61" i="1" s="1"/>
  <c r="AC61" i="1" s="1"/>
  <c r="AA60" i="1"/>
  <c r="Q60" i="1"/>
  <c r="O60" i="1" s="1"/>
  <c r="AC60" i="1" s="1"/>
  <c r="AA59" i="1"/>
  <c r="Q59" i="1"/>
  <c r="O59" i="1" s="1"/>
  <c r="AC59" i="1" s="1"/>
  <c r="AA58" i="1"/>
  <c r="Q58" i="1"/>
  <c r="O58" i="1" s="1"/>
  <c r="AC58" i="1" s="1"/>
  <c r="AA57" i="1"/>
  <c r="Q57" i="1"/>
  <c r="AA56" i="1"/>
  <c r="Q56" i="1"/>
  <c r="O56" i="1" s="1"/>
  <c r="AC56" i="1" s="1"/>
  <c r="AC55" i="1"/>
  <c r="AA55" i="1"/>
  <c r="Q55" i="1"/>
  <c r="Y54" i="1"/>
  <c r="Y85" i="1" s="1"/>
  <c r="O54" i="1"/>
  <c r="AA53" i="1"/>
  <c r="Q53" i="1"/>
  <c r="O53" i="1" s="1"/>
  <c r="Y50" i="1"/>
  <c r="G50" i="1"/>
  <c r="E50" i="1"/>
  <c r="AA48" i="1"/>
  <c r="Q48" i="1"/>
  <c r="O48" i="1" s="1"/>
  <c r="AC48" i="1" s="1"/>
  <c r="AA47" i="1"/>
  <c r="Q47" i="1"/>
  <c r="O47" i="1" s="1"/>
  <c r="AC47" i="1" s="1"/>
  <c r="AA46" i="1"/>
  <c r="Q46" i="1"/>
  <c r="O46" i="1" s="1"/>
  <c r="AC46" i="1" s="1"/>
  <c r="AA45" i="1"/>
  <c r="Q45" i="1"/>
  <c r="O45" i="1" s="1"/>
  <c r="AC45" i="1" s="1"/>
  <c r="AA44" i="1"/>
  <c r="Q44" i="1"/>
  <c r="O44" i="1" s="1"/>
  <c r="AC44" i="1" s="1"/>
  <c r="AA43" i="1"/>
  <c r="Q43" i="1"/>
  <c r="O43" i="1" s="1"/>
  <c r="AC43" i="1" s="1"/>
  <c r="AA42" i="1"/>
  <c r="Q42" i="1"/>
  <c r="O42" i="1" s="1"/>
  <c r="AC42" i="1" s="1"/>
  <c r="AA41" i="1"/>
  <c r="Q41" i="1"/>
  <c r="AC41" i="1" s="1"/>
  <c r="AA40" i="1"/>
  <c r="Q40" i="1"/>
  <c r="O40" i="1" s="1"/>
  <c r="AC40" i="1" s="1"/>
  <c r="AA39" i="1"/>
  <c r="Q39" i="1"/>
  <c r="O39" i="1" s="1"/>
  <c r="AC39" i="1" s="1"/>
  <c r="AA38" i="1"/>
  <c r="Q38" i="1"/>
  <c r="O38" i="1" s="1"/>
  <c r="O37" i="1"/>
  <c r="AC37" i="1" s="1"/>
  <c r="AA36" i="1"/>
  <c r="Q36" i="1"/>
  <c r="O36" i="1" s="1"/>
  <c r="G33" i="1"/>
  <c r="E33" i="1"/>
  <c r="AA31" i="1"/>
  <c r="Y31" i="1" s="1"/>
  <c r="Q31" i="1"/>
  <c r="O31" i="1" s="1"/>
  <c r="AA30" i="1"/>
  <c r="Y30" i="1" s="1"/>
  <c r="Q30" i="1"/>
  <c r="O30" i="1" s="1"/>
  <c r="AA29" i="1"/>
  <c r="Y29" i="1" s="1"/>
  <c r="Q29" i="1"/>
  <c r="O29" i="1" s="1"/>
  <c r="AA28" i="1"/>
  <c r="Y28" i="1" s="1"/>
  <c r="Q28" i="1"/>
  <c r="O28" i="1" s="1"/>
  <c r="AA27" i="1"/>
  <c r="Y27" i="1" s="1"/>
  <c r="Q27" i="1"/>
  <c r="O27" i="1" s="1"/>
  <c r="AA26" i="1"/>
  <c r="Y26" i="1" s="1"/>
  <c r="Q26" i="1"/>
  <c r="O26" i="1" s="1"/>
  <c r="AC25" i="1"/>
  <c r="AA25" i="1"/>
  <c r="Q25" i="1"/>
  <c r="AC24" i="1"/>
  <c r="AA24" i="1"/>
  <c r="Q24" i="1"/>
  <c r="AA23" i="1"/>
  <c r="Y23" i="1" s="1"/>
  <c r="Q23" i="1"/>
  <c r="O23" i="1" s="1"/>
  <c r="AC22" i="1"/>
  <c r="AA22" i="1"/>
  <c r="Q22" i="1"/>
  <c r="AC21" i="1"/>
  <c r="AA21" i="1"/>
  <c r="Q21" i="1"/>
  <c r="AC20" i="1"/>
  <c r="AA20" i="1"/>
  <c r="Q20" i="1"/>
  <c r="AC19" i="1"/>
  <c r="AA19" i="1"/>
  <c r="Q19" i="1"/>
  <c r="AC18" i="1"/>
  <c r="AA18" i="1"/>
  <c r="Q18" i="1"/>
  <c r="AC17" i="1"/>
  <c r="AA17" i="1"/>
  <c r="Q17" i="1"/>
  <c r="AC16" i="1"/>
  <c r="AA16" i="1"/>
  <c r="Q16" i="1"/>
  <c r="AC15" i="1"/>
  <c r="AA15" i="1"/>
  <c r="Q15" i="1"/>
  <c r="Y14" i="1"/>
  <c r="O14" i="1"/>
  <c r="Q70" i="2" l="1"/>
  <c r="Q85" i="2" s="1"/>
  <c r="E118" i="2"/>
  <c r="G118" i="2"/>
  <c r="AC162" i="1"/>
  <c r="AC152" i="1"/>
  <c r="AC144" i="1"/>
  <c r="AA50" i="1"/>
  <c r="AC28" i="1"/>
  <c r="AC26" i="1"/>
  <c r="G192" i="1"/>
  <c r="G194" i="1" s="1"/>
  <c r="AC112" i="1"/>
  <c r="AC183" i="1"/>
  <c r="AC153" i="1"/>
  <c r="G116" i="1"/>
  <c r="AC181" i="1"/>
  <c r="AC14" i="1"/>
  <c r="AA85" i="1"/>
  <c r="AC94" i="1"/>
  <c r="AC29" i="1"/>
  <c r="AC129" i="1"/>
  <c r="AC134" i="1"/>
  <c r="AC188" i="1"/>
  <c r="AC31" i="1"/>
  <c r="AC154" i="1"/>
  <c r="AC23" i="1"/>
  <c r="AC27" i="1"/>
  <c r="AC54" i="1"/>
  <c r="AC96" i="1"/>
  <c r="AC113" i="1"/>
  <c r="AC111" i="1"/>
  <c r="AC170" i="1"/>
  <c r="AC81" i="1"/>
  <c r="AC150" i="1"/>
  <c r="AC155" i="1"/>
  <c r="AC168" i="1"/>
  <c r="AC190" i="1"/>
  <c r="AC151" i="1"/>
  <c r="E192" i="1"/>
  <c r="E194" i="1" s="1"/>
  <c r="AC104" i="1"/>
  <c r="AC30" i="1"/>
  <c r="AC107" i="1"/>
  <c r="AC136" i="1"/>
  <c r="AC147" i="1"/>
  <c r="AC184" i="1"/>
  <c r="AC187" i="1"/>
  <c r="AA157" i="2"/>
  <c r="O157" i="2"/>
  <c r="Y157" i="2"/>
  <c r="Y192" i="2"/>
  <c r="Y194" i="2" s="1"/>
  <c r="AA104" i="2"/>
  <c r="AA116" i="2" s="1"/>
  <c r="AA50" i="2"/>
  <c r="AA104" i="1"/>
  <c r="G119" i="1"/>
  <c r="AC169" i="1"/>
  <c r="AC182" i="1"/>
  <c r="O116" i="2"/>
  <c r="O33" i="1"/>
  <c r="Q33" i="1" s="1"/>
  <c r="O50" i="1"/>
  <c r="Q50" i="1" s="1"/>
  <c r="AC36" i="1"/>
  <c r="AC50" i="1" s="1"/>
  <c r="O97" i="1"/>
  <c r="Q97" i="1" s="1"/>
  <c r="AC95" i="1"/>
  <c r="AC160" i="1"/>
  <c r="O179" i="1"/>
  <c r="Q179" i="1" s="1"/>
  <c r="AC175" i="1"/>
  <c r="AC179" i="1" s="1"/>
  <c r="O118" i="2"/>
  <c r="AC108" i="1"/>
  <c r="AC148" i="1"/>
  <c r="AA97" i="2"/>
  <c r="Y97" i="1"/>
  <c r="AA97" i="1" s="1"/>
  <c r="AC92" i="1"/>
  <c r="O172" i="1"/>
  <c r="AC114" i="1"/>
  <c r="AC130" i="1"/>
  <c r="AC149" i="1"/>
  <c r="Y172" i="1"/>
  <c r="AA172" i="1" s="1"/>
  <c r="AC167" i="1"/>
  <c r="AC189" i="1"/>
  <c r="AA85" i="2"/>
  <c r="AA192" i="2"/>
  <c r="AA194" i="2" s="1"/>
  <c r="AA196" i="2" s="1"/>
  <c r="AC93" i="1"/>
  <c r="AC106" i="1"/>
  <c r="O157" i="1"/>
  <c r="Q157" i="1" s="1"/>
  <c r="AC171" i="1"/>
  <c r="Q192" i="2"/>
  <c r="AC53" i="1"/>
  <c r="O85" i="1"/>
  <c r="Q85" i="1" s="1"/>
  <c r="Y33" i="1"/>
  <c r="AA33" i="1" s="1"/>
  <c r="Y157" i="1"/>
  <c r="AA157" i="1" s="1"/>
  <c r="Q16" i="2"/>
  <c r="Q93" i="2"/>
  <c r="Q97" i="2" s="1"/>
  <c r="O104" i="1"/>
  <c r="Q104" i="1" s="1"/>
  <c r="E116" i="1"/>
  <c r="E119" i="1" s="1"/>
  <c r="AC125" i="1"/>
  <c r="O194" i="2"/>
  <c r="Y33" i="2"/>
  <c r="Y97" i="2"/>
  <c r="Y116" i="2" s="1"/>
  <c r="Q126" i="2"/>
  <c r="Q157" i="2" s="1"/>
  <c r="Q194" i="2" s="1"/>
  <c r="AA33" i="2"/>
  <c r="Y85" i="2"/>
  <c r="Y118" i="2" s="1"/>
  <c r="AC33" i="1" l="1"/>
  <c r="AC85" i="1"/>
  <c r="AA118" i="2"/>
  <c r="AA120" i="2" s="1"/>
  <c r="AC157" i="1"/>
  <c r="O116" i="1"/>
  <c r="Y192" i="1"/>
  <c r="Y116" i="1"/>
  <c r="AA116" i="1" s="1"/>
  <c r="O192" i="1"/>
  <c r="Q116" i="2"/>
  <c r="Y119" i="1"/>
  <c r="AA119" i="1" s="1"/>
  <c r="Q33" i="2"/>
  <c r="Q118" i="2" s="1"/>
  <c r="Q120" i="2" s="1"/>
  <c r="AC172" i="1"/>
  <c r="AC192" i="1" s="1"/>
  <c r="AC97" i="1"/>
  <c r="Q116" i="1" l="1"/>
  <c r="O119" i="1"/>
  <c r="Q119" i="1" s="1"/>
  <c r="Q192" i="1"/>
  <c r="O194" i="1"/>
  <c r="Q194" i="1" s="1"/>
  <c r="AA192" i="1"/>
  <c r="Y194" i="1"/>
  <c r="AA194" i="1" s="1"/>
  <c r="AC194" i="1"/>
  <c r="AC116" i="1"/>
  <c r="AC119" i="1" s="1"/>
</calcChain>
</file>

<file path=xl/sharedStrings.xml><?xml version="1.0" encoding="utf-8"?>
<sst xmlns="http://schemas.openxmlformats.org/spreadsheetml/2006/main" count="1746" uniqueCount="194">
  <si>
    <t>ORANGE AND ROCKLAND UTILITIES, INC.</t>
  </si>
  <si>
    <t>ELECTRIC AND COMMON PLANT</t>
  </si>
  <si>
    <t>SUMMARY OF ANNUAL DEPRECIATION RATES AS OF DECEMBER 31, 2019</t>
  </si>
  <si>
    <t>EXISTING</t>
  </si>
  <si>
    <t>ORIGINAL COST</t>
  </si>
  <si>
    <t>BOOK</t>
  </si>
  <si>
    <t>NET</t>
  </si>
  <si>
    <t>CALCULATED</t>
  </si>
  <si>
    <t>AS OF</t>
  </si>
  <si>
    <t>DEPRECIATION</t>
  </si>
  <si>
    <t>SURVIVOR</t>
  </si>
  <si>
    <t>SALVAGE</t>
  </si>
  <si>
    <t xml:space="preserve">   </t>
  </si>
  <si>
    <t>ANNUAL ACCRUAL</t>
  </si>
  <si>
    <t>INCREASE/</t>
  </si>
  <si>
    <t>ACCOUNT</t>
  </si>
  <si>
    <t>DECEMBER 31, 2019</t>
  </si>
  <si>
    <t>RESERVE</t>
  </si>
  <si>
    <t>CURVE</t>
  </si>
  <si>
    <t>PERCENT</t>
  </si>
  <si>
    <t>AMOUNT</t>
  </si>
  <si>
    <t>RATE (%)</t>
  </si>
  <si>
    <t>DECREASE</t>
  </si>
  <si>
    <t>(1)</t>
  </si>
  <si>
    <t>(2)</t>
  </si>
  <si>
    <t>(3)</t>
  </si>
  <si>
    <t>(6)=(2)x(7)</t>
  </si>
  <si>
    <t>(12)=(10)-(6)</t>
  </si>
  <si>
    <t>ELECTRIC PLANT</t>
  </si>
  <si>
    <t>INTANGIBLE PLANT</t>
  </si>
  <si>
    <t>FRANCHISES AND CONSENTS</t>
  </si>
  <si>
    <t>-</t>
  </si>
  <si>
    <t>MISCELLANEOUS INTANGIBLE PLANT - WMS SYSTEM SOFTWARE</t>
  </si>
  <si>
    <t>SQ</t>
  </si>
  <si>
    <t>(A)</t>
  </si>
  <si>
    <t>MISCELLANEOUS INTANGIBLE PLANT - DISTANCE MANAGEMENT SYSTEM (DMS)</t>
  </si>
  <si>
    <t>MISCELLANEOUS INTANGIBLE PLANT - DISTRIBUTION ENGINEERING SYSTEM (DEW)</t>
  </si>
  <si>
    <t>MISCELLANEOUS INTANGIBLE PLANT - STRAY VOLTAGE SYSTEM</t>
  </si>
  <si>
    <t>MISCELLANEOUS INTANGIBLE PLANT - OUTAGE MANAGEMENT SYSTEM (OMS)</t>
  </si>
  <si>
    <t>WEB WMS PHASE 1</t>
  </si>
  <si>
    <t>ELECTRIC SOFTWARE PROJECT 2009</t>
  </si>
  <si>
    <t>2011 ELECTRIC SOFTWARE</t>
  </si>
  <si>
    <t>SOFTWARE - GAS INSPECTION MGMT SYSTEM (GIMS)</t>
  </si>
  <si>
    <t>SOFTWARE - OUTAGE MANAGEMENT - PHASE II</t>
  </si>
  <si>
    <t>SOFTWARE - OUTAGE MANAGEMENT - 2014 UPGRADE</t>
  </si>
  <si>
    <t>SOFTWARE - EIMS</t>
  </si>
  <si>
    <t>SOFTWARE - ECC/ACC</t>
  </si>
  <si>
    <t>SOFTWARE - NUCON DG</t>
  </si>
  <si>
    <t>SOFTWARE - ARCOS CREW MANAGEMENT</t>
  </si>
  <si>
    <t>SOFTWARE - STORM OUTAGE DASH</t>
  </si>
  <si>
    <t>SOFTWARE - 5 YEAR</t>
  </si>
  <si>
    <t>TOTAL INTANGIBLE PLANT</t>
  </si>
  <si>
    <t>TRANSMISSION PLANT</t>
  </si>
  <si>
    <t>LAND AND LAND RIGHTS - EASEMENTS</t>
  </si>
  <si>
    <t>S3</t>
  </si>
  <si>
    <t>LAND AND LAND RIGHTS - FEE</t>
  </si>
  <si>
    <t>ENERGY STORAGE EQUIPMENT</t>
  </si>
  <si>
    <t>S2.5</t>
  </si>
  <si>
    <t xml:space="preserve">STRUCTURES AND IMPROVEMENTS  </t>
  </si>
  <si>
    <t>R1.5</t>
  </si>
  <si>
    <t>STATION EQUIPMENT</t>
  </si>
  <si>
    <t>S0</t>
  </si>
  <si>
    <t>TOWERS AND FIXTURES</t>
  </si>
  <si>
    <t>R4</t>
  </si>
  <si>
    <t>POLES AND FIXTURES - WOOD</t>
  </si>
  <si>
    <t>R3</t>
  </si>
  <si>
    <t>POLES AND FIXTURES - STEEL</t>
  </si>
  <si>
    <t>OVERHEAD CONDUCTORS AND DEVICES</t>
  </si>
  <si>
    <t>R1</t>
  </si>
  <si>
    <t>OVERHEAD CONDUCTORS AND DEVICES - CLEARING</t>
  </si>
  <si>
    <t>UNDERGROUND CONDUIT</t>
  </si>
  <si>
    <t>UNDERGROUND CONDUCTORS AND DEVICES</t>
  </si>
  <si>
    <t>ROADS AND TRAILS</t>
  </si>
  <si>
    <t>TOTAL TRANSMISSION PLANT</t>
  </si>
  <si>
    <t>DISTRIBUTION PLANT</t>
  </si>
  <si>
    <t>STRUCTURES AND IMPROVEMENTS</t>
  </si>
  <si>
    <t>POLES, TOWERS AND FIXTURES</t>
  </si>
  <si>
    <t>R0.5</t>
  </si>
  <si>
    <t>OVERHEAD CONDUCTORS AND DEVICES - CAPACITORS</t>
  </si>
  <si>
    <t>UNDERGROUND CONDUCTOR AND DEVICES - CABLECURE</t>
  </si>
  <si>
    <t>LINE TRANSFORMERS - OVERHEAD</t>
  </si>
  <si>
    <t>LINE TRANSFORMERS - OVERHEAD INSTALLATIONS</t>
  </si>
  <si>
    <t>LINE TRANSFORMERS - UNDERGROUND</t>
  </si>
  <si>
    <t>LINE TRANSFORMERS - UNDERGROUND INSTALLATIONS</t>
  </si>
  <si>
    <t>SERVICES - OVERHEAD</t>
  </si>
  <si>
    <t>SERVICES - UNDERGROUND</t>
  </si>
  <si>
    <t>METERS - ELECTROMECHANICAL</t>
  </si>
  <si>
    <t>L0</t>
  </si>
  <si>
    <t>METERS - SOLID STATE</t>
  </si>
  <si>
    <t>METERS - AMI</t>
  </si>
  <si>
    <t>S2</t>
  </si>
  <si>
    <t>METER INSTALLATIONS - ELECTROMECHANICAL</t>
  </si>
  <si>
    <t>METER INSTALLATIONS - SOLID STATE</t>
  </si>
  <si>
    <t>METER INSTALLATIONS - AMI</t>
  </si>
  <si>
    <t>INSTALLATIONS ON CUSTOMERS' PREMISES</t>
  </si>
  <si>
    <t>INSTALL ON CUSTOMERS' PREMISES - PALISADES  MALL</t>
  </si>
  <si>
    <t>STREET LIGHT AND SIGNAL SYSTEMS - OVERHEAD</t>
  </si>
  <si>
    <t>STREET LIGHT AND SIGNAL SYSTEMS - UNDERGROUND</t>
  </si>
  <si>
    <t>TOTAL DISTRIBUTION PLANT</t>
  </si>
  <si>
    <t>GENERAL PLANT</t>
  </si>
  <si>
    <t>OFFICE FURNITURE AND EQUIPMENT</t>
  </si>
  <si>
    <t>FURNITURE</t>
  </si>
  <si>
    <t>BUSINESS MACHINES</t>
  </si>
  <si>
    <t>EDP EQUIPMENT</t>
  </si>
  <si>
    <t>NON PC EQUIPMENT</t>
  </si>
  <si>
    <t>E.C.C.</t>
  </si>
  <si>
    <t>TOTAL OFFICE FURNITURE AND EQUIPMENT</t>
  </si>
  <si>
    <t>TRANSPORTATION EQUIPMENT</t>
  </si>
  <si>
    <t>PASSENGER CARS</t>
  </si>
  <si>
    <t>S1.5</t>
  </si>
  <si>
    <t>LIGHT TRUCKS</t>
  </si>
  <si>
    <t>S1</t>
  </si>
  <si>
    <t>HEAVY TRUCKS</t>
  </si>
  <si>
    <t>L3</t>
  </si>
  <si>
    <t>TRAILERS AND TRUCK MOUNTED EQUIPMENT</t>
  </si>
  <si>
    <t>TOTAL TRANSPORTATION EQUIPMENT</t>
  </si>
  <si>
    <t>STORES EQUIPMENT</t>
  </si>
  <si>
    <t>TOOLS, SHOP AND GARAGE EQUIPMENT</t>
  </si>
  <si>
    <t>LABORATORY EQUIPMENT</t>
  </si>
  <si>
    <t>POWER OPERATED EQUIPMENT</t>
  </si>
  <si>
    <t>POWER OPERATED EQUIPMENT - NON FLEET</t>
  </si>
  <si>
    <t>COMMUNICATION EQUIPMENT</t>
  </si>
  <si>
    <t>COMMUNICATION EQUIPMENT - TELEPHONE SYSTEM COMPUTER</t>
  </si>
  <si>
    <t>COMMUNICATION EQUIPMENT - TELEPHONE SYSTEM EQUIPMENT</t>
  </si>
  <si>
    <t>MISCELLANEOUS EQUIPMENT</t>
  </si>
  <si>
    <t>TOTAL GENERAL PLANT</t>
  </si>
  <si>
    <t>TOTAL ELECTRIC PLANT</t>
  </si>
  <si>
    <t>COMMON PLANT</t>
  </si>
  <si>
    <t>ORGANIZATION</t>
  </si>
  <si>
    <t xml:space="preserve">2011 COMMON SOFTWARE ADDITION </t>
  </si>
  <si>
    <t xml:space="preserve">SOFTWARE - MAPPING SYSTEM </t>
  </si>
  <si>
    <t>SOFTWARE - EZ-VMS SYSTEM</t>
  </si>
  <si>
    <t>SOFTWARE - PEOPLESOFT HR/P</t>
  </si>
  <si>
    <t>ORACLE EBS AND HYPERION</t>
  </si>
  <si>
    <t>SOFTWARE - CIMS SYSTEM</t>
  </si>
  <si>
    <t>SOFTWARE - CIMS SYSTEM SOFTWARE UPGRADE</t>
  </si>
  <si>
    <t>SOFTWARE - CUSTOMER BILLING</t>
  </si>
  <si>
    <t>ORACLE STRATEGIC AGREEMENT</t>
  </si>
  <si>
    <t>SOFTWARE - PLUS SYSTEM</t>
  </si>
  <si>
    <t>SOFTWARE - POWER PLANT</t>
  </si>
  <si>
    <t>SOFTWARE - WALKER SYSTEM</t>
  </si>
  <si>
    <t>SOFTWARE - BUDGET SYSTEM</t>
  </si>
  <si>
    <t>SOFTWARE - RETAIL ACCESS</t>
  </si>
  <si>
    <t>SOFTWARE - RETAIL ACCESS - PHASE 4</t>
  </si>
  <si>
    <t>SOFTWARE - FIELD ORDER ROUTE DESIGN SYSTEM</t>
  </si>
  <si>
    <t>SOFTWARE - NB SIEBEL SYSTEM</t>
  </si>
  <si>
    <t>SOFTWARE - NUCON SYSTEM</t>
  </si>
  <si>
    <t>SOFTWARE - NUCON SYSTEM ENHANCEMENT</t>
  </si>
  <si>
    <t>SOFTWARE - ROPES</t>
  </si>
  <si>
    <t>SOFTWARE - STORM COMMUNICATION</t>
  </si>
  <si>
    <t>SOFTWARE - PHONE APP</t>
  </si>
  <si>
    <t>SOFTWARE - RETAIL ACCESS 2015</t>
  </si>
  <si>
    <t>SOFTWARE - ROUTE SMART</t>
  </si>
  <si>
    <t>SOFTWARE - EPMS</t>
  </si>
  <si>
    <t>SOFTWARE - AMI SOFTWARE</t>
  </si>
  <si>
    <t>SOFTWARE - CUSTOMER OUTAGE COMMUNICATION</t>
  </si>
  <si>
    <t>SOFTWARE - PI 360</t>
  </si>
  <si>
    <t>SOFTWARE - PRIMATE SITUATIONAL AWARENESS</t>
  </si>
  <si>
    <t>LAND AND LAND RIGHTS - MOMBASHA</t>
  </si>
  <si>
    <t xml:space="preserve">STRUCTURES AND IMPROVEMENTS                   </t>
  </si>
  <si>
    <t>LEASEHOLD IMPROVEMENTS - BLUE HILL</t>
  </si>
  <si>
    <t>RL</t>
  </si>
  <si>
    <t>Amort</t>
  </si>
  <si>
    <t>CASH EQUIPMENT</t>
  </si>
  <si>
    <t xml:space="preserve">STORES EQUIPMENT                            </t>
  </si>
  <si>
    <t xml:space="preserve">TOOLS, SHOP AND GARAGE EQUIPMENT              </t>
  </si>
  <si>
    <t>GARAGE EQUIPMENT</t>
  </si>
  <si>
    <t xml:space="preserve">MISCELLANEOUS EQUIPMENT                     </t>
  </si>
  <si>
    <t>TOTAL COMMON PLANT</t>
  </si>
  <si>
    <t>NOTE - THIS EXHIBIT EXCLUDES PLANT HELD FOR FUTURE USE</t>
  </si>
  <si>
    <t>(A) - FULLY RECOVERED</t>
  </si>
  <si>
    <t>SUMMARY OF THE COMPUTED RESERVES FOR DEPRECIATION AS OF DECEMBER 31, 2019</t>
  </si>
  <si>
    <t xml:space="preserve">EXISTING </t>
  </si>
  <si>
    <t>THEORETICAL</t>
  </si>
  <si>
    <t>VARIATION</t>
  </si>
  <si>
    <t>(4)</t>
  </si>
  <si>
    <t>(5)</t>
  </si>
  <si>
    <t>(6)</t>
  </si>
  <si>
    <t>(7)=(3)-(6)</t>
  </si>
  <si>
    <t>(8)</t>
  </si>
  <si>
    <t>(9)</t>
  </si>
  <si>
    <t>(10)</t>
  </si>
  <si>
    <t>(11)=(3)-(10)</t>
  </si>
  <si>
    <t>INSTALL ON CUSTOMERS' PREMISES - PALISADES MALL</t>
  </si>
  <si>
    <t>Reserve Variation Percentage</t>
  </si>
  <si>
    <t xml:space="preserve">   CASH EQUIPMENT</t>
  </si>
  <si>
    <t>(A) - ACCUMULATED PROVISION FOR DEPRECIATION USED FOR COMPUTED RESERVE</t>
  </si>
  <si>
    <t>PROPOSED</t>
  </si>
  <si>
    <t>(B)</t>
  </si>
  <si>
    <t>METERS - ELECTROMECHANICAL - UNRECOVERED</t>
  </si>
  <si>
    <t>METERS - SOLID STATE - UNRECOVERED</t>
  </si>
  <si>
    <t>METER INSTALLATIONS - ELECTROMECHANICAL - UNRECOVERED</t>
  </si>
  <si>
    <t>METER INSTALLATIONS - SOLID STATE - UNRECOVERED</t>
  </si>
  <si>
    <t>(B) - PER SETTLEMENT IN CASE NO. 18-E-0067, THE UNRECOVERED COSTS OF LEGACY METERS AND METER INSTALLATIONS WILL BE RECOVERED OVER A 15-YEAR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</si>
</sst>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0_);\(0\)"/>
    <numFmt numFmtId="167" formatCode="0.000"/>
  </numFmts>
  <fonts count="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2" fontId="2" fillId="0" borderId="0" xfId="2" applyNumberFormat="1" applyFont="1" applyAlignment="1">
      <alignment horizontal="centerContinuous"/>
    </xf>
    <xf numFmtId="165" fontId="2" fillId="0" borderId="0" xfId="1" applyNumberFormat="1" applyFont="1" applyAlignment="1">
      <alignment horizontal="centerContinuous"/>
    </xf>
    <xf numFmtId="0" fontId="2" fillId="0" borderId="0" xfId="2" applyNumberFormat="1" applyFont="1" applyAlignment="1">
      <alignment horizontal="centerContinuous"/>
    </xf>
    <xf numFmtId="164" fontId="1" fillId="0" borderId="0" xfId="2"/>
    <xf numFmtId="164" fontId="1" fillId="0" borderId="0" xfId="2" applyAlignment="1">
      <alignment horizontal="centerContinuous"/>
    </xf>
    <xf numFmtId="165" fontId="1" fillId="0" borderId="0" xfId="1" applyNumberFormat="1" applyFont="1" applyAlignment="1">
      <alignment horizontal="centerContinuous"/>
    </xf>
    <xf numFmtId="39" fontId="1" fillId="0" borderId="0" xfId="2" applyNumberFormat="1" applyAlignment="1">
      <alignment horizontal="centerContinuous"/>
    </xf>
    <xf numFmtId="0" fontId="1" fillId="0" borderId="0" xfId="2" applyNumberFormat="1" applyAlignment="1">
      <alignment horizontal="centerContinuous"/>
    </xf>
    <xf numFmtId="166" fontId="1" fillId="0" borderId="0" xfId="2" applyNumberFormat="1" applyAlignment="1">
      <alignment horizontal="centerContinuous"/>
    </xf>
    <xf numFmtId="37" fontId="1" fillId="0" borderId="0" xfId="2" applyNumberFormat="1" applyAlignment="1">
      <alignment horizontal="centerContinuous"/>
    </xf>
    <xf numFmtId="2" fontId="1" fillId="0" borderId="0" xfId="2" applyNumberFormat="1"/>
    <xf numFmtId="165" fontId="1" fillId="0" borderId="0" xfId="1" applyNumberFormat="1" applyFont="1" applyAlignment="1"/>
    <xf numFmtId="39" fontId="1" fillId="0" borderId="0" xfId="2" applyNumberFormat="1"/>
    <xf numFmtId="0" fontId="2" fillId="0" borderId="1" xfId="2" applyNumberFormat="1" applyFont="1" applyBorder="1" applyAlignment="1">
      <alignment horizontal="centerContinuous"/>
    </xf>
    <xf numFmtId="164" fontId="1" fillId="0" borderId="1" xfId="2" applyBorder="1" applyAlignment="1">
      <alignment horizontal="centerContinuous"/>
    </xf>
    <xf numFmtId="166" fontId="1" fillId="0" borderId="1" xfId="2" applyNumberFormat="1" applyBorder="1" applyAlignment="1">
      <alignment horizontal="centerContinuous"/>
    </xf>
    <xf numFmtId="37" fontId="1" fillId="0" borderId="1" xfId="2" applyNumberFormat="1" applyBorder="1" applyAlignment="1">
      <alignment horizontal="centerContinuous"/>
    </xf>
    <xf numFmtId="165" fontId="2" fillId="0" borderId="0" xfId="1" applyNumberFormat="1" applyFont="1" applyAlignment="1">
      <alignment horizontal="center"/>
    </xf>
    <xf numFmtId="0" fontId="1" fillId="0" borderId="0" xfId="2" applyNumberFormat="1"/>
    <xf numFmtId="166" fontId="2" fillId="0" borderId="0" xfId="2" applyNumberFormat="1" applyFont="1" applyAlignment="1">
      <alignment horizontal="center"/>
    </xf>
    <xf numFmtId="164" fontId="2" fillId="0" borderId="0" xfId="2" applyFont="1" applyAlignment="1">
      <alignment horizontal="centerContinuous"/>
    </xf>
    <xf numFmtId="37" fontId="1" fillId="0" borderId="0" xfId="2" applyNumberFormat="1"/>
    <xf numFmtId="165" fontId="2" fillId="0" borderId="0" xfId="1" applyNumberFormat="1" applyFont="1" applyFill="1" applyAlignment="1">
      <alignment horizontal="center"/>
    </xf>
    <xf numFmtId="39" fontId="2" fillId="0" borderId="0" xfId="2" applyNumberFormat="1" applyFont="1" applyAlignment="1">
      <alignment horizontal="centerContinuous"/>
    </xf>
    <xf numFmtId="164" fontId="1" fillId="0" borderId="0" xfId="2" applyAlignment="1">
      <alignment horizontal="center"/>
    </xf>
    <xf numFmtId="164" fontId="2" fillId="0" borderId="1" xfId="2" applyFont="1" applyBorder="1" applyAlignment="1">
      <alignment horizontal="centerContinuous"/>
    </xf>
    <xf numFmtId="37" fontId="2" fillId="0" borderId="0" xfId="2" applyNumberFormat="1" applyFont="1" applyAlignment="1">
      <alignment horizontal="center"/>
    </xf>
    <xf numFmtId="165" fontId="2" fillId="0" borderId="0" xfId="1" quotePrefix="1" applyNumberFormat="1" applyFont="1" applyAlignment="1">
      <alignment horizontal="center"/>
    </xf>
    <xf numFmtId="164" fontId="2" fillId="0" borderId="0" xfId="2" applyFont="1" applyAlignment="1">
      <alignment horizontal="center"/>
    </xf>
    <xf numFmtId="2" fontId="2" fillId="0" borderId="0" xfId="2" applyNumberFormat="1" applyFont="1"/>
    <xf numFmtId="164" fontId="2" fillId="0" borderId="2" xfId="2" applyFont="1" applyBorder="1" applyAlignment="1">
      <alignment horizontal="centerContinuous"/>
    </xf>
    <xf numFmtId="164" fontId="2" fillId="0" borderId="0" xfId="2" applyFont="1"/>
    <xf numFmtId="165" fontId="2" fillId="0" borderId="2" xfId="1" quotePrefix="1" applyNumberFormat="1" applyFont="1" applyBorder="1" applyAlignment="1">
      <alignment horizontal="center"/>
    </xf>
    <xf numFmtId="166" fontId="2" fillId="0" borderId="0" xfId="2" applyNumberFormat="1" applyFont="1" applyAlignment="1">
      <alignment horizontal="centerContinuous"/>
    </xf>
    <xf numFmtId="166" fontId="2" fillId="0" borderId="0" xfId="2" applyNumberFormat="1" applyFont="1"/>
    <xf numFmtId="166" fontId="2" fillId="0" borderId="2" xfId="2" applyNumberFormat="1" applyFont="1" applyBorder="1" applyAlignment="1">
      <alignment horizontal="center"/>
    </xf>
    <xf numFmtId="166" fontId="2" fillId="0" borderId="2" xfId="2" quotePrefix="1" applyNumberFormat="1" applyFont="1" applyBorder="1" applyAlignment="1">
      <alignment horizontal="center"/>
    </xf>
    <xf numFmtId="166" fontId="1" fillId="0" borderId="0" xfId="2" applyNumberFormat="1"/>
    <xf numFmtId="39" fontId="1" fillId="0" borderId="0" xfId="1" applyNumberFormat="1" applyFont="1" applyAlignment="1"/>
    <xf numFmtId="37" fontId="1" fillId="0" borderId="0" xfId="1" applyNumberFormat="1" applyFont="1" applyAlignment="1"/>
    <xf numFmtId="43" fontId="1" fillId="0" borderId="0" xfId="3" applyFont="1" applyAlignment="1"/>
    <xf numFmtId="43" fontId="1" fillId="0" borderId="0" xfId="2" applyNumberFormat="1"/>
    <xf numFmtId="164" fontId="2" fillId="0" borderId="0" xfId="2" applyFont="1" applyAlignment="1">
      <alignment horizontal="left" indent="1"/>
    </xf>
    <xf numFmtId="39" fontId="1" fillId="0" borderId="0" xfId="1" applyNumberFormat="1" applyFont="1" applyBorder="1"/>
    <xf numFmtId="37" fontId="1" fillId="0" borderId="0" xfId="1" applyNumberFormat="1" applyFont="1" applyBorder="1"/>
    <xf numFmtId="43" fontId="1" fillId="0" borderId="0" xfId="3" quotePrefix="1" applyFont="1" applyAlignment="1">
      <alignment horizontal="centerContinuous"/>
    </xf>
    <xf numFmtId="43" fontId="1" fillId="0" borderId="0" xfId="3" quotePrefix="1" applyFont="1" applyAlignment="1">
      <alignment horizontal="center"/>
    </xf>
    <xf numFmtId="37" fontId="1" fillId="0" borderId="0" xfId="3" applyNumberFormat="1" applyFont="1" applyBorder="1"/>
    <xf numFmtId="166" fontId="1" fillId="0" borderId="0" xfId="2" applyNumberFormat="1" applyAlignment="1">
      <alignment horizontal="center"/>
    </xf>
    <xf numFmtId="37" fontId="1" fillId="0" borderId="0" xfId="3" applyNumberFormat="1" applyFont="1" applyAlignment="1"/>
    <xf numFmtId="164" fontId="1" fillId="0" borderId="0" xfId="2" quotePrefix="1"/>
    <xf numFmtId="39" fontId="1" fillId="0" borderId="3" xfId="1" applyNumberFormat="1" applyFont="1" applyBorder="1" applyAlignment="1"/>
    <xf numFmtId="165" fontId="1" fillId="0" borderId="0" xfId="3" applyNumberFormat="1" applyFont="1" applyAlignment="1"/>
    <xf numFmtId="37" fontId="1" fillId="0" borderId="3" xfId="1" applyNumberFormat="1" applyFont="1" applyBorder="1" applyAlignment="1"/>
    <xf numFmtId="37" fontId="1" fillId="0" borderId="3" xfId="3" applyNumberFormat="1" applyFont="1" applyBorder="1" applyAlignment="1"/>
    <xf numFmtId="39" fontId="2" fillId="0" borderId="0" xfId="1" applyNumberFormat="1" applyFont="1" applyAlignment="1"/>
    <xf numFmtId="165" fontId="2" fillId="0" borderId="0" xfId="3" applyNumberFormat="1" applyFont="1" applyAlignment="1"/>
    <xf numFmtId="37" fontId="2" fillId="0" borderId="0" xfId="1" applyNumberFormat="1" applyFont="1" applyAlignment="1"/>
    <xf numFmtId="0" fontId="2" fillId="0" borderId="0" xfId="2" applyNumberFormat="1" applyFont="1"/>
    <xf numFmtId="37" fontId="2" fillId="0" borderId="0" xfId="3" applyNumberFormat="1" applyFont="1" applyAlignment="1"/>
    <xf numFmtId="43" fontId="2" fillId="0" borderId="0" xfId="2" applyNumberFormat="1" applyFont="1"/>
    <xf numFmtId="3" fontId="1" fillId="0" borderId="0" xfId="2" applyNumberFormat="1"/>
    <xf numFmtId="39" fontId="2" fillId="0" borderId="0" xfId="1" applyNumberFormat="1" applyFont="1" applyBorder="1"/>
    <xf numFmtId="43" fontId="2" fillId="0" borderId="0" xfId="3" applyFont="1" applyAlignment="1"/>
    <xf numFmtId="3" fontId="2" fillId="0" borderId="0" xfId="2" applyNumberFormat="1" applyFont="1"/>
    <xf numFmtId="164" fontId="2" fillId="0" borderId="0" xfId="2" applyFont="1" applyAlignment="1">
      <alignment horizontal="left"/>
    </xf>
    <xf numFmtId="37" fontId="1" fillId="0" borderId="0" xfId="3" applyNumberFormat="1" applyFont="1" applyFill="1" applyBorder="1"/>
    <xf numFmtId="165" fontId="1" fillId="0" borderId="0" xfId="4" applyNumberFormat="1" applyFont="1" applyAlignment="1"/>
    <xf numFmtId="165" fontId="1" fillId="0" borderId="0" xfId="4" applyNumberFormat="1" applyFont="1" applyFill="1" applyAlignment="1">
      <alignment horizontal="center"/>
    </xf>
    <xf numFmtId="43" fontId="2" fillId="0" borderId="0" xfId="4" applyFont="1" applyAlignment="1"/>
    <xf numFmtId="39" fontId="1" fillId="0" borderId="0" xfId="1" applyNumberFormat="1" applyFont="1" applyFill="1" applyAlignment="1"/>
    <xf numFmtId="165" fontId="1" fillId="0" borderId="0" xfId="3" applyNumberFormat="1" applyFont="1" applyFill="1" applyAlignment="1"/>
    <xf numFmtId="37" fontId="1" fillId="0" borderId="0" xfId="1" applyNumberFormat="1" applyFont="1" applyFill="1" applyAlignment="1"/>
    <xf numFmtId="37" fontId="1" fillId="0" borderId="0" xfId="3" applyNumberFormat="1" applyFont="1" applyFill="1" applyAlignment="1"/>
    <xf numFmtId="39" fontId="0" fillId="0" borderId="0" xfId="1" applyNumberFormat="1" applyFont="1" applyBorder="1"/>
    <xf numFmtId="0" fontId="1" fillId="0" borderId="0" xfId="2" applyNumberFormat="1" applyAlignment="1">
      <alignment horizontal="right"/>
    </xf>
    <xf numFmtId="166" fontId="1" fillId="0" borderId="0" xfId="2" applyNumberFormat="1" applyAlignment="1">
      <alignment horizontal="left"/>
    </xf>
    <xf numFmtId="164" fontId="1" fillId="0" borderId="0" xfId="2" applyAlignment="1">
      <alignment horizontal="left" indent="1"/>
    </xf>
    <xf numFmtId="39" fontId="1" fillId="0" borderId="3" xfId="1" applyNumberFormat="1" applyFont="1" applyBorder="1"/>
    <xf numFmtId="37" fontId="1" fillId="0" borderId="3" xfId="1" applyNumberFormat="1" applyFont="1" applyBorder="1"/>
    <xf numFmtId="37" fontId="1" fillId="0" borderId="3" xfId="3" applyNumberFormat="1" applyFont="1" applyBorder="1"/>
    <xf numFmtId="43" fontId="1" fillId="0" borderId="0" xfId="3" applyFont="1" applyFill="1" applyAlignment="1"/>
    <xf numFmtId="39" fontId="1" fillId="0" borderId="3" xfId="1" applyNumberFormat="1" applyFont="1" applyFill="1" applyBorder="1" applyAlignment="1"/>
    <xf numFmtId="37" fontId="1" fillId="0" borderId="3" xfId="1" applyNumberFormat="1" applyFont="1" applyFill="1" applyBorder="1" applyAlignment="1"/>
    <xf numFmtId="37" fontId="1" fillId="0" borderId="3" xfId="3" applyNumberFormat="1" applyFont="1" applyFill="1" applyBorder="1" applyAlignment="1"/>
    <xf numFmtId="39" fontId="2" fillId="0" borderId="1" xfId="1" applyNumberFormat="1" applyFont="1" applyBorder="1"/>
    <xf numFmtId="37" fontId="2" fillId="0" borderId="1" xfId="1" applyNumberFormat="1" applyFont="1" applyBorder="1"/>
    <xf numFmtId="37" fontId="2" fillId="0" borderId="1" xfId="3" applyNumberFormat="1" applyFont="1" applyBorder="1"/>
    <xf numFmtId="37" fontId="2" fillId="0" borderId="0" xfId="1" applyNumberFormat="1" applyFont="1" applyBorder="1"/>
    <xf numFmtId="37" fontId="2" fillId="0" borderId="0" xfId="3" applyNumberFormat="1" applyFont="1" applyBorder="1"/>
    <xf numFmtId="39" fontId="2" fillId="0" borderId="4" xfId="1" applyNumberFormat="1" applyFont="1" applyBorder="1"/>
    <xf numFmtId="37" fontId="2" fillId="0" borderId="4" xfId="1" applyNumberFormat="1" applyFont="1" applyBorder="1"/>
    <xf numFmtId="37" fontId="2" fillId="0" borderId="4" xfId="3" applyNumberFormat="1" applyFont="1" applyBorder="1"/>
    <xf numFmtId="167" fontId="1" fillId="0" borderId="0" xfId="2" applyNumberFormat="1"/>
    <xf numFmtId="39" fontId="1" fillId="0" borderId="0" xfId="3" applyNumberFormat="1" applyFont="1" applyBorder="1"/>
    <xf numFmtId="39" fontId="0" fillId="0" borderId="3" xfId="1" applyNumberFormat="1" applyFont="1" applyBorder="1"/>
    <xf numFmtId="39" fontId="1" fillId="0" borderId="0" xfId="1" applyNumberFormat="1" applyFont="1" applyFill="1" applyBorder="1"/>
    <xf numFmtId="37" fontId="1" fillId="0" borderId="0" xfId="1" applyNumberFormat="1" applyFont="1" applyFill="1" applyBorder="1"/>
    <xf numFmtId="39" fontId="1" fillId="0" borderId="1" xfId="1" applyNumberFormat="1" applyFont="1" applyBorder="1" applyAlignment="1"/>
    <xf numFmtId="37" fontId="1" fillId="0" borderId="1" xfId="1" applyNumberFormat="1" applyFont="1" applyBorder="1" applyAlignment="1"/>
    <xf numFmtId="164" fontId="1" fillId="0" borderId="0" xfId="5" applyFont="1"/>
    <xf numFmtId="37" fontId="0" fillId="0" borderId="0" xfId="1" applyNumberFormat="1" applyFont="1" applyBorder="1"/>
    <xf numFmtId="37" fontId="0" fillId="0" borderId="0" xfId="3" applyNumberFormat="1" applyFont="1" applyBorder="1"/>
    <xf numFmtId="2" fontId="1" fillId="0" borderId="0" xfId="2" quotePrefix="1" applyNumberFormat="1"/>
    <xf numFmtId="165" fontId="2" fillId="0" borderId="0" xfId="3" applyNumberFormat="1" applyFont="1" applyAlignment="1">
      <alignment horizontal="centerContinuous"/>
    </xf>
    <xf numFmtId="165" fontId="2" fillId="0" borderId="0" xfId="3" applyNumberFormat="1" applyFont="1" applyFill="1" applyAlignment="1">
      <alignment horizontal="centerContinuous"/>
    </xf>
    <xf numFmtId="43" fontId="2" fillId="0" borderId="0" xfId="3" applyFont="1" applyAlignment="1">
      <alignment horizontal="centerContinuous"/>
    </xf>
    <xf numFmtId="165" fontId="1" fillId="0" borderId="0" xfId="3" applyNumberFormat="1" applyFont="1" applyAlignment="1">
      <alignment horizontal="centerContinuous"/>
    </xf>
    <xf numFmtId="43" fontId="1" fillId="0" borderId="0" xfId="3" applyFont="1" applyAlignment="1">
      <alignment horizontal="centerContinuous"/>
    </xf>
    <xf numFmtId="165" fontId="1" fillId="0" borderId="0" xfId="3" applyNumberFormat="1" applyFont="1" applyFill="1" applyAlignment="1">
      <alignment horizontal="centerContinuous"/>
    </xf>
    <xf numFmtId="165" fontId="2" fillId="0" borderId="1" xfId="3" applyNumberFormat="1" applyFont="1" applyBorder="1" applyAlignment="1">
      <alignment horizontal="centerContinuous"/>
    </xf>
    <xf numFmtId="165" fontId="2" fillId="0" borderId="1" xfId="3" applyNumberFormat="1" applyFont="1" applyFill="1" applyBorder="1" applyAlignment="1">
      <alignment horizontal="centerContinuous"/>
    </xf>
    <xf numFmtId="43" fontId="2" fillId="0" borderId="1" xfId="3" applyFont="1" applyBorder="1" applyAlignment="1">
      <alignment horizontal="centerContinuous"/>
    </xf>
    <xf numFmtId="165" fontId="2" fillId="0" borderId="0" xfId="3" applyNumberFormat="1" applyFont="1" applyFill="1" applyAlignment="1">
      <alignment horizontal="center"/>
    </xf>
    <xf numFmtId="43" fontId="2" fillId="0" borderId="0" xfId="3" applyFont="1" applyFill="1" applyAlignment="1">
      <alignment horizontal="center"/>
    </xf>
    <xf numFmtId="165" fontId="2" fillId="0" borderId="0" xfId="1" quotePrefix="1" applyNumberFormat="1" applyFont="1" applyFill="1" applyAlignment="1">
      <alignment horizontal="center"/>
    </xf>
    <xf numFmtId="166" fontId="2" fillId="0" borderId="2" xfId="2" applyNumberFormat="1" applyFont="1" applyBorder="1" applyAlignment="1">
      <alignment horizontal="centerContinuous"/>
    </xf>
    <xf numFmtId="165" fontId="2" fillId="0" borderId="0" xfId="3" quotePrefix="1" applyNumberFormat="1" applyFont="1" applyBorder="1" applyAlignment="1">
      <alignment horizontal="centerContinuous"/>
    </xf>
    <xf numFmtId="165" fontId="2" fillId="0" borderId="2" xfId="3" quotePrefix="1" applyNumberFormat="1" applyFont="1" applyFill="1" applyBorder="1" applyAlignment="1">
      <alignment horizontal="center"/>
    </xf>
    <xf numFmtId="43" fontId="2" fillId="0" borderId="2" xfId="3" quotePrefix="1" applyFont="1" applyBorder="1" applyAlignment="1">
      <alignment horizontal="center"/>
    </xf>
    <xf numFmtId="43" fontId="2" fillId="0" borderId="2" xfId="3" applyFont="1" applyBorder="1" applyAlignment="1">
      <alignment horizontal="center"/>
    </xf>
    <xf numFmtId="37" fontId="1" fillId="0" borderId="0" xfId="3" quotePrefix="1" applyNumberFormat="1" applyFont="1" applyFill="1" applyAlignment="1">
      <alignment horizontal="centerContinuous"/>
    </xf>
    <xf numFmtId="37" fontId="1" fillId="0" borderId="0" xfId="3" applyNumberFormat="1" applyFont="1" applyFill="1" applyAlignment="1">
      <alignment horizontal="centerContinuous"/>
    </xf>
    <xf numFmtId="39" fontId="2" fillId="0" borderId="0" xfId="2" applyNumberFormat="1" applyFont="1"/>
    <xf numFmtId="37" fontId="2" fillId="0" borderId="0" xfId="3" applyNumberFormat="1" applyFont="1" applyFill="1" applyAlignment="1">
      <alignment horizontal="centerContinuous"/>
    </xf>
    <xf numFmtId="37" fontId="2" fillId="0" borderId="0" xfId="2" applyNumberFormat="1" applyFont="1"/>
    <xf numFmtId="165" fontId="1" fillId="0" borderId="0" xfId="3" applyNumberFormat="1" applyFont="1" applyAlignment="1">
      <alignment horizontal="right"/>
    </xf>
    <xf numFmtId="37" fontId="2" fillId="0" borderId="1" xfId="1" applyNumberFormat="1" applyFont="1" applyBorder="1" applyAlignment="1"/>
    <xf numFmtId="37" fontId="2" fillId="0" borderId="1" xfId="3" applyNumberFormat="1" applyFont="1" applyBorder="1" applyAlignment="1"/>
    <xf numFmtId="37" fontId="2" fillId="0" borderId="4" xfId="1" applyNumberFormat="1" applyFont="1" applyFill="1" applyBorder="1" applyAlignment="1"/>
    <xf numFmtId="37" fontId="2" fillId="0" borderId="4" xfId="3" applyNumberFormat="1" applyFont="1" applyFill="1" applyBorder="1" applyAlignment="1"/>
    <xf numFmtId="37" fontId="2" fillId="0" borderId="0" xfId="1" applyNumberFormat="1" applyFont="1" applyFill="1" applyBorder="1" applyAlignment="1"/>
    <xf numFmtId="37" fontId="2" fillId="0" borderId="0" xfId="3" applyNumberFormat="1" applyFont="1" applyFill="1" applyBorder="1" applyAlignment="1"/>
    <xf numFmtId="10" fontId="2" fillId="0" borderId="0" xfId="6" applyNumberFormat="1" applyFont="1" applyAlignment="1"/>
    <xf numFmtId="1" fontId="1" fillId="0" borderId="0" xfId="2" applyNumberFormat="1"/>
    <xf numFmtId="165" fontId="1" fillId="0" borderId="0" xfId="3" applyNumberFormat="1" applyFont="1" applyFill="1" applyAlignment="1">
      <alignment horizontal="center"/>
    </xf>
    <xf numFmtId="165" fontId="1" fillId="0" borderId="0" xfId="3" applyNumberFormat="1" applyFont="1" applyBorder="1" applyAlignment="1">
      <alignment horizontal="right"/>
    </xf>
    <xf numFmtId="165" fontId="1" fillId="0" borderId="0" xfId="3" applyNumberFormat="1" applyFont="1" applyFill="1" applyBorder="1" applyAlignment="1">
      <alignment horizontal="center"/>
    </xf>
    <xf numFmtId="10" fontId="2" fillId="0" borderId="0" xfId="6" applyNumberFormat="1" applyFont="1" applyFill="1" applyAlignment="1">
      <alignment horizontal="center"/>
    </xf>
    <xf numFmtId="2" fontId="1" fillId="0" borderId="0" xfId="2" quotePrefix="1" applyNumberFormat="1" applyAlignment="1">
      <alignment horizontal="left"/>
    </xf>
    <xf numFmtId="39" fontId="0" fillId="0" borderId="0" xfId="1" applyNumberFormat="1" applyFont="1"/>
    <xf numFmtId="165" fontId="0" fillId="0" borderId="0" xfId="1" applyNumberFormat="1" applyFont="1"/>
    <xf numFmtId="43" fontId="1" fillId="0" borderId="0" xfId="3" quotePrefix="1" applyFont="1" applyFill="1" applyAlignment="1">
      <alignment horizontal="center"/>
    </xf>
    <xf numFmtId="43" fontId="1" fillId="0" borderId="0" xfId="3" quotePrefix="1" applyFont="1" applyFill="1" applyAlignment="1">
      <alignment horizontal="centerContinuous"/>
    </xf>
    <xf numFmtId="43" fontId="1" fillId="0" borderId="0" xfId="2" applyNumberFormat="1" applyAlignment="1">
      <alignment horizontal="centerContinuous"/>
    </xf>
    <xf numFmtId="37" fontId="1" fillId="0" borderId="1" xfId="3" applyNumberFormat="1" applyFont="1" applyBorder="1"/>
    <xf numFmtId="165" fontId="1" fillId="0" borderId="0" xfId="1" applyNumberFormat="1" applyFont="1" applyFill="1" applyAlignment="1"/>
  </cellXfs>
  <cellStyles count="7">
    <cellStyle name="Comma" xfId="1" builtinId="3"/>
    <cellStyle name="Comma 2" xfId="3" xr:uid="{11AC05E3-738D-4A9F-A571-2BBA78F33B89}"/>
    <cellStyle name="Comma 7" xfId="4" xr:uid="{E9E0E149-85C0-4FAB-9029-38F241804636}"/>
    <cellStyle name="Normal" xfId="0" builtinId="0"/>
    <cellStyle name="Normal 2" xfId="2" xr:uid="{6F35DAB5-CACD-44ED-ACA5-C1805BD53C25}"/>
    <cellStyle name="Normal_CALC" xfId="5" xr:uid="{D25086F4-144F-4C36-ADFE-F7C5737A5616}"/>
    <cellStyle name="Percent 2" xfId="6" xr:uid="{C5D44BCC-845A-486B-A8D1-AE9F1BD5A9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09026-67CD-4878-9405-B2E6FA3AA616}">
  <sheetPr transitionEvaluation="1">
    <pageSetUpPr autoPageBreaks="0" fitToPage="1"/>
  </sheetPr>
  <dimension ref="A1:AC206"/>
  <sheetViews>
    <sheetView tabSelected="1" zoomScale="75" zoomScaleNormal="75" zoomScaleSheetLayoutView="55" zoomScalePageLayoutView="55" workbookViewId="0">
      <selection activeCell="K13" sqref="K13"/>
    </sheetView>
  </sheetViews>
  <sheetFormatPr defaultColWidth="11.33203125" defaultRowHeight="15" x14ac:dyDescent="0.25"/>
  <cols>
    <col min="1" max="1" width="9.5546875" style="11" customWidth="1"/>
    <col min="2" max="2" width="4" style="11" customWidth="1"/>
    <col min="3" max="3" width="94.109375" style="4" bestFit="1" customWidth="1"/>
    <col min="4" max="4" width="3.33203125" style="4" customWidth="1"/>
    <col min="5" max="5" width="24.44140625" style="12" customWidth="1"/>
    <col min="6" max="6" width="3.88671875" style="13" customWidth="1"/>
    <col min="7" max="7" width="19.109375" style="12" customWidth="1"/>
    <col min="8" max="8" width="3.33203125" style="4" customWidth="1"/>
    <col min="9" max="9" width="6.109375" style="4" customWidth="1"/>
    <col min="10" max="10" width="1.6640625" style="4" customWidth="1"/>
    <col min="11" max="11" width="7.44140625" style="4" customWidth="1"/>
    <col min="12" max="12" width="4.33203125" style="4" customWidth="1"/>
    <col min="13" max="13" width="12.5546875" style="4" customWidth="1"/>
    <col min="14" max="14" width="4.33203125" style="41" customWidth="1"/>
    <col min="15" max="15" width="16" style="4" customWidth="1"/>
    <col min="16" max="16" width="4.5546875" style="4" customWidth="1"/>
    <col min="17" max="17" width="12.5546875" style="4" customWidth="1"/>
    <col min="18" max="18" width="4.44140625" style="4" customWidth="1"/>
    <col min="19" max="19" width="6.109375" style="19" customWidth="1"/>
    <col min="20" max="20" width="1.6640625" style="4" customWidth="1"/>
    <col min="21" max="21" width="7.44140625" style="4" customWidth="1"/>
    <col min="22" max="22" width="4.33203125" style="4" customWidth="1"/>
    <col min="23" max="23" width="12.5546875" style="38" customWidth="1"/>
    <col min="24" max="24" width="3.5546875" style="4" customWidth="1"/>
    <col min="25" max="25" width="15.44140625" style="22" customWidth="1"/>
    <col min="26" max="26" width="5" style="4" customWidth="1"/>
    <col min="27" max="27" width="11.88671875" style="4" customWidth="1"/>
    <col min="28" max="28" width="4.44140625" style="4" customWidth="1"/>
    <col min="29" max="29" width="14.44140625" style="4" customWidth="1"/>
    <col min="30" max="16384" width="11.33203125" style="4"/>
  </cols>
  <sheetData>
    <row r="1" spans="1:29" ht="15.6" x14ac:dyDescent="0.3">
      <c r="A1" s="1" t="s">
        <v>0</v>
      </c>
      <c r="B1" s="1"/>
      <c r="C1" s="1"/>
      <c r="D1" s="1"/>
      <c r="E1" s="2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6" x14ac:dyDescent="0.3">
      <c r="A2" s="1" t="s">
        <v>1</v>
      </c>
      <c r="B2" s="1"/>
      <c r="C2" s="1"/>
      <c r="D2" s="1"/>
      <c r="E2" s="2"/>
      <c r="F2" s="1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6" x14ac:dyDescent="0.3">
      <c r="A3" s="1"/>
      <c r="B3" s="1"/>
      <c r="C3" s="1"/>
      <c r="D3" s="1"/>
      <c r="E3" s="2"/>
      <c r="F3" s="1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6" x14ac:dyDescent="0.3">
      <c r="A4" s="1" t="s">
        <v>2</v>
      </c>
      <c r="B4" s="1"/>
      <c r="C4" s="1"/>
      <c r="D4" s="1"/>
      <c r="E4" s="2"/>
      <c r="F4" s="1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3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6" x14ac:dyDescent="0.3">
      <c r="A5" s="1"/>
      <c r="B5" s="1"/>
      <c r="C5" s="5"/>
      <c r="D5" s="5"/>
      <c r="E5" s="6"/>
      <c r="F5" s="7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8"/>
      <c r="U5" s="5"/>
      <c r="V5" s="5"/>
      <c r="W5" s="9"/>
      <c r="X5" s="5"/>
      <c r="Y5" s="10"/>
      <c r="Z5" s="5"/>
      <c r="AA5" s="5"/>
      <c r="AB5" s="5"/>
      <c r="AC5" s="5"/>
    </row>
    <row r="6" spans="1:29" ht="15.6" x14ac:dyDescent="0.3">
      <c r="I6" s="14" t="s">
        <v>3</v>
      </c>
      <c r="J6" s="15"/>
      <c r="K6" s="15"/>
      <c r="L6" s="15"/>
      <c r="M6" s="16"/>
      <c r="N6" s="15"/>
      <c r="O6" s="17"/>
      <c r="P6" s="15"/>
      <c r="Q6" s="15"/>
      <c r="S6" s="14" t="s">
        <v>187</v>
      </c>
      <c r="T6" s="15"/>
      <c r="U6" s="15"/>
      <c r="V6" s="15"/>
      <c r="W6" s="16"/>
      <c r="X6" s="15"/>
      <c r="Y6" s="17"/>
      <c r="Z6" s="15"/>
      <c r="AA6" s="15"/>
    </row>
    <row r="7" spans="1:29" ht="15.6" x14ac:dyDescent="0.3">
      <c r="E7" s="18" t="s">
        <v>4</v>
      </c>
      <c r="G7" s="18" t="s">
        <v>5</v>
      </c>
      <c r="I7" s="19"/>
      <c r="M7" s="20" t="s">
        <v>6</v>
      </c>
      <c r="N7" s="4"/>
      <c r="O7" s="21" t="s">
        <v>7</v>
      </c>
      <c r="P7" s="21"/>
      <c r="Q7" s="5"/>
      <c r="W7" s="20" t="s">
        <v>6</v>
      </c>
      <c r="Y7" s="21" t="s">
        <v>7</v>
      </c>
      <c r="Z7" s="21"/>
      <c r="AA7" s="5"/>
      <c r="AB7" s="22"/>
      <c r="AC7" s="22"/>
    </row>
    <row r="8" spans="1:29" ht="15.6" x14ac:dyDescent="0.3">
      <c r="E8" s="23" t="s">
        <v>8</v>
      </c>
      <c r="F8" s="24"/>
      <c r="G8" s="18" t="s">
        <v>9</v>
      </c>
      <c r="I8" s="3" t="s">
        <v>10</v>
      </c>
      <c r="J8" s="21"/>
      <c r="K8" s="5"/>
      <c r="L8" s="25"/>
      <c r="M8" s="20" t="s">
        <v>11</v>
      </c>
      <c r="N8" s="4" t="s">
        <v>12</v>
      </c>
      <c r="O8" s="26" t="s">
        <v>13</v>
      </c>
      <c r="P8" s="26"/>
      <c r="Q8" s="15"/>
      <c r="S8" s="3" t="s">
        <v>10</v>
      </c>
      <c r="T8" s="21"/>
      <c r="U8" s="5"/>
      <c r="V8" s="25"/>
      <c r="W8" s="20" t="s">
        <v>11</v>
      </c>
      <c r="X8" s="4" t="s">
        <v>12</v>
      </c>
      <c r="Y8" s="26" t="s">
        <v>13</v>
      </c>
      <c r="Z8" s="26"/>
      <c r="AA8" s="15"/>
      <c r="AB8" s="22"/>
      <c r="AC8" s="27" t="s">
        <v>14</v>
      </c>
    </row>
    <row r="9" spans="1:29" ht="15.6" x14ac:dyDescent="0.3">
      <c r="C9" s="21" t="s">
        <v>15</v>
      </c>
      <c r="E9" s="28" t="s">
        <v>16</v>
      </c>
      <c r="F9" s="24"/>
      <c r="G9" s="18" t="s">
        <v>17</v>
      </c>
      <c r="I9" s="14" t="s">
        <v>18</v>
      </c>
      <c r="J9" s="26"/>
      <c r="K9" s="15"/>
      <c r="L9" s="25"/>
      <c r="M9" s="20" t="s">
        <v>19</v>
      </c>
      <c r="N9" s="4"/>
      <c r="O9" s="27" t="s">
        <v>20</v>
      </c>
      <c r="Q9" s="29" t="s">
        <v>21</v>
      </c>
      <c r="S9" s="14" t="s">
        <v>18</v>
      </c>
      <c r="T9" s="26"/>
      <c r="U9" s="15"/>
      <c r="V9" s="25"/>
      <c r="W9" s="20" t="s">
        <v>19</v>
      </c>
      <c r="Y9" s="27" t="s">
        <v>20</v>
      </c>
      <c r="AA9" s="29" t="s">
        <v>21</v>
      </c>
      <c r="AB9" s="29"/>
      <c r="AC9" s="27" t="s">
        <v>22</v>
      </c>
    </row>
    <row r="10" spans="1:29" s="32" customFormat="1" ht="15.6" x14ac:dyDescent="0.3">
      <c r="A10" s="30"/>
      <c r="B10" s="30"/>
      <c r="C10" s="31" t="s">
        <v>23</v>
      </c>
      <c r="D10" s="32" t="s">
        <v>12</v>
      </c>
      <c r="E10" s="33" t="s">
        <v>24</v>
      </c>
      <c r="F10" s="34"/>
      <c r="G10" s="33" t="s">
        <v>25</v>
      </c>
      <c r="H10" s="35"/>
      <c r="I10" s="34">
        <v>-4</v>
      </c>
      <c r="J10" s="34"/>
      <c r="K10" s="34"/>
      <c r="L10" s="35"/>
      <c r="M10" s="36">
        <v>-5</v>
      </c>
      <c r="N10" s="35"/>
      <c r="O10" s="37" t="s">
        <v>26</v>
      </c>
      <c r="P10" s="35"/>
      <c r="Q10" s="37">
        <v>-7</v>
      </c>
      <c r="R10" s="35"/>
      <c r="S10" s="34">
        <v>-8</v>
      </c>
      <c r="T10" s="34"/>
      <c r="U10" s="34"/>
      <c r="V10" s="35"/>
      <c r="W10" s="36">
        <v>-9</v>
      </c>
      <c r="X10" s="35"/>
      <c r="Y10" s="37">
        <v>-10</v>
      </c>
      <c r="Z10" s="35"/>
      <c r="AA10" s="37">
        <v>-11</v>
      </c>
      <c r="AB10" s="35" t="s">
        <v>12</v>
      </c>
      <c r="AC10" s="36" t="s">
        <v>27</v>
      </c>
    </row>
    <row r="11" spans="1:29" ht="15.6" x14ac:dyDescent="0.3">
      <c r="B11" s="30" t="s">
        <v>28</v>
      </c>
      <c r="N11" s="4"/>
    </row>
    <row r="12" spans="1:29" x14ac:dyDescent="0.25">
      <c r="E12" s="39"/>
      <c r="G12" s="40"/>
      <c r="O12" s="22"/>
      <c r="Q12" s="42"/>
      <c r="AA12" s="42"/>
      <c r="AC12" s="22"/>
    </row>
    <row r="13" spans="1:29" ht="15.6" x14ac:dyDescent="0.3">
      <c r="B13" s="43" t="s">
        <v>29</v>
      </c>
      <c r="E13" s="39"/>
      <c r="G13" s="40"/>
      <c r="I13" s="19"/>
      <c r="M13" s="38"/>
      <c r="O13" s="22"/>
      <c r="Q13" s="42"/>
      <c r="AA13" s="42"/>
      <c r="AC13" s="22"/>
    </row>
    <row r="14" spans="1:29" x14ac:dyDescent="0.25">
      <c r="A14" s="11">
        <v>302</v>
      </c>
      <c r="C14" s="4" t="s">
        <v>30</v>
      </c>
      <c r="E14" s="44">
        <v>20656.75</v>
      </c>
      <c r="F14" s="22"/>
      <c r="G14" s="45">
        <v>0</v>
      </c>
      <c r="I14" s="46"/>
      <c r="J14" s="4" t="s">
        <v>31</v>
      </c>
      <c r="K14" s="5"/>
      <c r="M14" s="47" t="s">
        <v>31</v>
      </c>
      <c r="O14" s="48">
        <f t="shared" ref="O14" si="0">+ROUND(Q14*$E14/100,0)</f>
        <v>0</v>
      </c>
      <c r="Q14" s="41">
        <v>0</v>
      </c>
      <c r="S14" s="46"/>
      <c r="T14" s="4" t="s">
        <v>31</v>
      </c>
      <c r="U14" s="5"/>
      <c r="W14" s="47" t="s">
        <v>31</v>
      </c>
      <c r="Y14" s="48">
        <f t="shared" ref="Y14:Y31" si="1">+ROUND(AA14*$E14/100,0)</f>
        <v>0</v>
      </c>
      <c r="AA14" s="41">
        <v>0</v>
      </c>
      <c r="AC14" s="48">
        <f>ROUND(Y14-O14,0)</f>
        <v>0</v>
      </c>
    </row>
    <row r="15" spans="1:29" x14ac:dyDescent="0.25">
      <c r="A15" s="11">
        <v>303.10000000000002</v>
      </c>
      <c r="C15" s="4" t="s">
        <v>32</v>
      </c>
      <c r="E15" s="44">
        <v>845700.16</v>
      </c>
      <c r="F15" s="22"/>
      <c r="G15" s="45">
        <v>845700.16</v>
      </c>
      <c r="I15" s="19">
        <v>5</v>
      </c>
      <c r="J15" s="4" t="s">
        <v>31</v>
      </c>
      <c r="K15" s="4" t="s">
        <v>33</v>
      </c>
      <c r="M15" s="49">
        <v>0</v>
      </c>
      <c r="O15" s="50">
        <v>0</v>
      </c>
      <c r="P15" s="51" t="s">
        <v>34</v>
      </c>
      <c r="Q15" s="42">
        <f>ROUND((100-M15)/I15,2)</f>
        <v>20</v>
      </c>
      <c r="S15" s="19">
        <v>5</v>
      </c>
      <c r="T15" s="4" t="s">
        <v>31</v>
      </c>
      <c r="U15" s="4" t="s">
        <v>33</v>
      </c>
      <c r="W15" s="49">
        <v>0</v>
      </c>
      <c r="Y15" s="50">
        <v>0</v>
      </c>
      <c r="Z15" s="51" t="s">
        <v>34</v>
      </c>
      <c r="AA15" s="42">
        <f>ROUND((100-W15)/S15,2)</f>
        <v>20</v>
      </c>
      <c r="AC15" s="50">
        <f>ROUND(Y15-O15,0)</f>
        <v>0</v>
      </c>
    </row>
    <row r="16" spans="1:29" x14ac:dyDescent="0.25">
      <c r="A16" s="11">
        <v>303.11</v>
      </c>
      <c r="C16" s="4" t="s">
        <v>35</v>
      </c>
      <c r="E16" s="44">
        <v>384572.51</v>
      </c>
      <c r="F16" s="22"/>
      <c r="G16" s="45">
        <v>384572.51</v>
      </c>
      <c r="I16" s="19">
        <v>5</v>
      </c>
      <c r="J16" s="4" t="s">
        <v>31</v>
      </c>
      <c r="K16" s="4" t="s">
        <v>33</v>
      </c>
      <c r="M16" s="49">
        <v>0</v>
      </c>
      <c r="O16" s="50">
        <v>0</v>
      </c>
      <c r="P16" s="51" t="s">
        <v>34</v>
      </c>
      <c r="Q16" s="42">
        <f t="shared" ref="Q16:Q31" si="2">ROUND((100-M16)/I16,2)</f>
        <v>20</v>
      </c>
      <c r="S16" s="19">
        <v>5</v>
      </c>
      <c r="T16" s="4" t="s">
        <v>31</v>
      </c>
      <c r="U16" s="4" t="s">
        <v>33</v>
      </c>
      <c r="W16" s="49">
        <v>0</v>
      </c>
      <c r="Y16" s="50">
        <v>0</v>
      </c>
      <c r="Z16" s="51" t="s">
        <v>34</v>
      </c>
      <c r="AA16" s="42">
        <f t="shared" ref="AA16:AA31" si="3">ROUND((100-W16)/S16,2)</f>
        <v>20</v>
      </c>
      <c r="AC16" s="50">
        <f t="shared" ref="AC16:AC31" si="4">ROUND(Y16-O16,0)</f>
        <v>0</v>
      </c>
    </row>
    <row r="17" spans="1:29" x14ac:dyDescent="0.25">
      <c r="A17" s="11">
        <v>303.12</v>
      </c>
      <c r="C17" s="4" t="s">
        <v>36</v>
      </c>
      <c r="E17" s="44">
        <v>1777270.1</v>
      </c>
      <c r="F17" s="22"/>
      <c r="G17" s="45">
        <v>1777270.1</v>
      </c>
      <c r="I17" s="19">
        <v>5</v>
      </c>
      <c r="J17" s="4" t="s">
        <v>31</v>
      </c>
      <c r="K17" s="4" t="s">
        <v>33</v>
      </c>
      <c r="M17" s="49">
        <v>0</v>
      </c>
      <c r="O17" s="50">
        <v>0</v>
      </c>
      <c r="P17" s="51" t="s">
        <v>34</v>
      </c>
      <c r="Q17" s="42">
        <f t="shared" si="2"/>
        <v>20</v>
      </c>
      <c r="S17" s="19">
        <v>5</v>
      </c>
      <c r="T17" s="4" t="s">
        <v>31</v>
      </c>
      <c r="U17" s="4" t="s">
        <v>33</v>
      </c>
      <c r="W17" s="49">
        <v>0</v>
      </c>
      <c r="Y17" s="50">
        <v>0</v>
      </c>
      <c r="Z17" s="51" t="s">
        <v>34</v>
      </c>
      <c r="AA17" s="42">
        <f t="shared" si="3"/>
        <v>20</v>
      </c>
      <c r="AC17" s="50">
        <f t="shared" si="4"/>
        <v>0</v>
      </c>
    </row>
    <row r="18" spans="1:29" x14ac:dyDescent="0.25">
      <c r="A18" s="11">
        <v>303.13</v>
      </c>
      <c r="C18" s="4" t="s">
        <v>37</v>
      </c>
      <c r="E18" s="44">
        <v>1046804.19</v>
      </c>
      <c r="F18" s="22"/>
      <c r="G18" s="45">
        <v>1046804.19</v>
      </c>
      <c r="I18" s="19">
        <v>5</v>
      </c>
      <c r="J18" s="4" t="s">
        <v>31</v>
      </c>
      <c r="K18" s="4" t="s">
        <v>33</v>
      </c>
      <c r="M18" s="49">
        <v>0</v>
      </c>
      <c r="O18" s="50">
        <v>0</v>
      </c>
      <c r="P18" s="51" t="s">
        <v>34</v>
      </c>
      <c r="Q18" s="42">
        <f t="shared" si="2"/>
        <v>20</v>
      </c>
      <c r="S18" s="19">
        <v>5</v>
      </c>
      <c r="T18" s="4" t="s">
        <v>31</v>
      </c>
      <c r="U18" s="4" t="s">
        <v>33</v>
      </c>
      <c r="W18" s="49">
        <v>0</v>
      </c>
      <c r="Y18" s="50">
        <v>0</v>
      </c>
      <c r="Z18" s="51" t="s">
        <v>34</v>
      </c>
      <c r="AA18" s="42">
        <f t="shared" si="3"/>
        <v>20</v>
      </c>
      <c r="AC18" s="50">
        <f t="shared" si="4"/>
        <v>0</v>
      </c>
    </row>
    <row r="19" spans="1:29" x14ac:dyDescent="0.25">
      <c r="A19" s="11">
        <v>303.14</v>
      </c>
      <c r="C19" s="4" t="s">
        <v>38</v>
      </c>
      <c r="E19" s="44">
        <v>1473303.04</v>
      </c>
      <c r="F19" s="22"/>
      <c r="G19" s="45">
        <v>1473303.04</v>
      </c>
      <c r="I19" s="19">
        <v>5</v>
      </c>
      <c r="J19" s="4" t="s">
        <v>31</v>
      </c>
      <c r="K19" s="4" t="s">
        <v>33</v>
      </c>
      <c r="M19" s="49">
        <v>0</v>
      </c>
      <c r="O19" s="50">
        <v>0</v>
      </c>
      <c r="P19" s="51" t="s">
        <v>34</v>
      </c>
      <c r="Q19" s="42">
        <f t="shared" si="2"/>
        <v>20</v>
      </c>
      <c r="S19" s="19">
        <v>5</v>
      </c>
      <c r="T19" s="4" t="s">
        <v>31</v>
      </c>
      <c r="U19" s="4" t="s">
        <v>33</v>
      </c>
      <c r="W19" s="49">
        <v>0</v>
      </c>
      <c r="Y19" s="50">
        <v>0</v>
      </c>
      <c r="Z19" s="51" t="s">
        <v>34</v>
      </c>
      <c r="AA19" s="42">
        <f t="shared" si="3"/>
        <v>20</v>
      </c>
      <c r="AC19" s="50">
        <f t="shared" si="4"/>
        <v>0</v>
      </c>
    </row>
    <row r="20" spans="1:29" x14ac:dyDescent="0.25">
      <c r="A20" s="11">
        <v>303.14999999999998</v>
      </c>
      <c r="C20" s="4" t="s">
        <v>39</v>
      </c>
      <c r="E20" s="44">
        <v>963315.47</v>
      </c>
      <c r="F20" s="22"/>
      <c r="G20" s="45">
        <v>963315.47</v>
      </c>
      <c r="I20" s="19">
        <v>5</v>
      </c>
      <c r="J20" s="4" t="s">
        <v>31</v>
      </c>
      <c r="K20" s="4" t="s">
        <v>33</v>
      </c>
      <c r="M20" s="49">
        <v>0</v>
      </c>
      <c r="O20" s="50">
        <v>0</v>
      </c>
      <c r="P20" s="51" t="s">
        <v>34</v>
      </c>
      <c r="Q20" s="42">
        <f t="shared" si="2"/>
        <v>20</v>
      </c>
      <c r="S20" s="19">
        <v>5</v>
      </c>
      <c r="T20" s="4" t="s">
        <v>31</v>
      </c>
      <c r="U20" s="4" t="s">
        <v>33</v>
      </c>
      <c r="W20" s="49">
        <v>0</v>
      </c>
      <c r="Y20" s="50">
        <v>0</v>
      </c>
      <c r="Z20" s="51" t="s">
        <v>34</v>
      </c>
      <c r="AA20" s="42">
        <f t="shared" si="3"/>
        <v>20</v>
      </c>
      <c r="AC20" s="50">
        <f t="shared" si="4"/>
        <v>0</v>
      </c>
    </row>
    <row r="21" spans="1:29" x14ac:dyDescent="0.25">
      <c r="A21" s="11">
        <v>303.17</v>
      </c>
      <c r="C21" s="4" t="s">
        <v>40</v>
      </c>
      <c r="E21" s="44">
        <v>1760854.4300000002</v>
      </c>
      <c r="F21" s="22"/>
      <c r="G21" s="45">
        <v>1760854.4300000002</v>
      </c>
      <c r="I21" s="19">
        <v>5</v>
      </c>
      <c r="J21" s="4" t="s">
        <v>31</v>
      </c>
      <c r="K21" s="4" t="s">
        <v>33</v>
      </c>
      <c r="M21" s="49">
        <v>0</v>
      </c>
      <c r="O21" s="50">
        <v>0</v>
      </c>
      <c r="P21" s="51" t="s">
        <v>34</v>
      </c>
      <c r="Q21" s="42">
        <f t="shared" si="2"/>
        <v>20</v>
      </c>
      <c r="S21" s="19">
        <v>5</v>
      </c>
      <c r="T21" s="4" t="s">
        <v>31</v>
      </c>
      <c r="U21" s="4" t="s">
        <v>33</v>
      </c>
      <c r="W21" s="49">
        <v>0</v>
      </c>
      <c r="Y21" s="50">
        <v>0</v>
      </c>
      <c r="Z21" s="51" t="s">
        <v>34</v>
      </c>
      <c r="AA21" s="42">
        <f t="shared" si="3"/>
        <v>20</v>
      </c>
      <c r="AC21" s="50">
        <f t="shared" si="4"/>
        <v>0</v>
      </c>
    </row>
    <row r="22" spans="1:29" x14ac:dyDescent="0.25">
      <c r="A22" s="11">
        <v>303.19</v>
      </c>
      <c r="C22" s="4" t="s">
        <v>41</v>
      </c>
      <c r="E22" s="44">
        <v>2088148.77</v>
      </c>
      <c r="F22" s="22"/>
      <c r="G22" s="45">
        <v>2088148.77</v>
      </c>
      <c r="I22" s="19">
        <v>5</v>
      </c>
      <c r="J22" s="4" t="s">
        <v>31</v>
      </c>
      <c r="K22" s="4" t="s">
        <v>33</v>
      </c>
      <c r="M22" s="49">
        <v>0</v>
      </c>
      <c r="O22" s="50">
        <v>0</v>
      </c>
      <c r="P22" s="51" t="s">
        <v>34</v>
      </c>
      <c r="Q22" s="42">
        <f t="shared" si="2"/>
        <v>20</v>
      </c>
      <c r="S22" s="19">
        <v>5</v>
      </c>
      <c r="T22" s="4" t="s">
        <v>31</v>
      </c>
      <c r="U22" s="4" t="s">
        <v>33</v>
      </c>
      <c r="W22" s="49">
        <v>0</v>
      </c>
      <c r="Y22" s="50">
        <v>0</v>
      </c>
      <c r="Z22" s="51" t="s">
        <v>34</v>
      </c>
      <c r="AA22" s="42">
        <f t="shared" si="3"/>
        <v>20</v>
      </c>
      <c r="AC22" s="50">
        <f t="shared" si="4"/>
        <v>0</v>
      </c>
    </row>
    <row r="23" spans="1:29" x14ac:dyDescent="0.25">
      <c r="A23" s="11">
        <v>303.83</v>
      </c>
      <c r="C23" s="4" t="s">
        <v>42</v>
      </c>
      <c r="E23" s="44">
        <v>2826964.66</v>
      </c>
      <c r="F23" s="22"/>
      <c r="G23" s="45">
        <v>2447324.4900000002</v>
      </c>
      <c r="I23" s="19">
        <v>5</v>
      </c>
      <c r="J23" s="4" t="s">
        <v>31</v>
      </c>
      <c r="K23" s="4" t="s">
        <v>33</v>
      </c>
      <c r="M23" s="49">
        <v>0</v>
      </c>
      <c r="O23" s="48">
        <f t="shared" ref="O23:O31" si="5">+ROUND(Q23*$E23/100,0)</f>
        <v>565393</v>
      </c>
      <c r="P23" s="51"/>
      <c r="Q23" s="42">
        <f t="shared" si="2"/>
        <v>20</v>
      </c>
      <c r="S23" s="19">
        <v>5</v>
      </c>
      <c r="T23" s="4" t="s">
        <v>31</v>
      </c>
      <c r="U23" s="4" t="s">
        <v>33</v>
      </c>
      <c r="W23" s="49">
        <v>0</v>
      </c>
      <c r="Y23" s="48">
        <f t="shared" si="1"/>
        <v>565393</v>
      </c>
      <c r="Z23" s="51"/>
      <c r="AA23" s="42">
        <f t="shared" si="3"/>
        <v>20</v>
      </c>
      <c r="AC23" s="48">
        <f t="shared" si="4"/>
        <v>0</v>
      </c>
    </row>
    <row r="24" spans="1:29" x14ac:dyDescent="0.25">
      <c r="A24" s="11">
        <v>303.83999999999997</v>
      </c>
      <c r="C24" s="4" t="s">
        <v>43</v>
      </c>
      <c r="E24" s="44">
        <v>788364.24</v>
      </c>
      <c r="F24" s="22"/>
      <c r="G24" s="45">
        <v>788364.24</v>
      </c>
      <c r="I24" s="19">
        <v>5</v>
      </c>
      <c r="J24" s="4" t="s">
        <v>31</v>
      </c>
      <c r="K24" s="4" t="s">
        <v>33</v>
      </c>
      <c r="M24" s="49">
        <v>0</v>
      </c>
      <c r="O24" s="50">
        <v>0</v>
      </c>
      <c r="P24" s="51" t="s">
        <v>34</v>
      </c>
      <c r="Q24" s="42">
        <f t="shared" si="2"/>
        <v>20</v>
      </c>
      <c r="S24" s="19">
        <v>5</v>
      </c>
      <c r="T24" s="4" t="s">
        <v>31</v>
      </c>
      <c r="U24" s="4" t="s">
        <v>33</v>
      </c>
      <c r="W24" s="49">
        <v>0</v>
      </c>
      <c r="Y24" s="50">
        <v>0</v>
      </c>
      <c r="Z24" s="51" t="s">
        <v>34</v>
      </c>
      <c r="AA24" s="42">
        <f t="shared" si="3"/>
        <v>20</v>
      </c>
      <c r="AC24" s="50">
        <f t="shared" si="4"/>
        <v>0</v>
      </c>
    </row>
    <row r="25" spans="1:29" x14ac:dyDescent="0.25">
      <c r="A25" s="11">
        <v>303.85000000000002</v>
      </c>
      <c r="C25" s="4" t="s">
        <v>44</v>
      </c>
      <c r="E25" s="44">
        <v>3027311.78</v>
      </c>
      <c r="F25" s="22"/>
      <c r="G25" s="45">
        <v>3027311.78</v>
      </c>
      <c r="I25" s="19">
        <v>5</v>
      </c>
      <c r="J25" s="4" t="s">
        <v>31</v>
      </c>
      <c r="K25" s="4" t="s">
        <v>33</v>
      </c>
      <c r="M25" s="49">
        <v>0</v>
      </c>
      <c r="O25" s="50">
        <v>0</v>
      </c>
      <c r="P25" s="51" t="s">
        <v>34</v>
      </c>
      <c r="Q25" s="42">
        <f t="shared" si="2"/>
        <v>20</v>
      </c>
      <c r="S25" s="19">
        <v>5</v>
      </c>
      <c r="T25" s="4" t="s">
        <v>31</v>
      </c>
      <c r="U25" s="4" t="s">
        <v>33</v>
      </c>
      <c r="W25" s="49">
        <v>0</v>
      </c>
      <c r="Y25" s="50">
        <v>0</v>
      </c>
      <c r="Z25" s="51" t="s">
        <v>34</v>
      </c>
      <c r="AA25" s="42">
        <f t="shared" si="3"/>
        <v>20</v>
      </c>
      <c r="AC25" s="50">
        <f t="shared" si="4"/>
        <v>0</v>
      </c>
    </row>
    <row r="26" spans="1:29" x14ac:dyDescent="0.25">
      <c r="A26" s="11">
        <v>303.87</v>
      </c>
      <c r="C26" s="4" t="s">
        <v>45</v>
      </c>
      <c r="E26" s="44">
        <v>960312.65</v>
      </c>
      <c r="F26" s="22"/>
      <c r="G26" s="45">
        <v>849350.01</v>
      </c>
      <c r="I26" s="19">
        <v>5</v>
      </c>
      <c r="J26" s="4" t="s">
        <v>31</v>
      </c>
      <c r="K26" s="4" t="s">
        <v>33</v>
      </c>
      <c r="M26" s="49">
        <v>0</v>
      </c>
      <c r="O26" s="48">
        <f t="shared" si="5"/>
        <v>192063</v>
      </c>
      <c r="P26" s="51"/>
      <c r="Q26" s="42">
        <f t="shared" si="2"/>
        <v>20</v>
      </c>
      <c r="S26" s="19">
        <v>5</v>
      </c>
      <c r="T26" s="4" t="s">
        <v>31</v>
      </c>
      <c r="U26" s="4" t="s">
        <v>33</v>
      </c>
      <c r="W26" s="49">
        <v>0</v>
      </c>
      <c r="Y26" s="48">
        <f t="shared" si="1"/>
        <v>192063</v>
      </c>
      <c r="Z26" s="51"/>
      <c r="AA26" s="42">
        <f t="shared" si="3"/>
        <v>20</v>
      </c>
      <c r="AC26" s="48">
        <f t="shared" si="4"/>
        <v>0</v>
      </c>
    </row>
    <row r="27" spans="1:29" x14ac:dyDescent="0.25">
      <c r="A27" s="11">
        <v>303.88</v>
      </c>
      <c r="C27" s="4" t="s">
        <v>46</v>
      </c>
      <c r="E27" s="44">
        <v>77479.990000000005</v>
      </c>
      <c r="F27" s="22"/>
      <c r="G27" s="45">
        <v>5165.32</v>
      </c>
      <c r="I27" s="19">
        <v>5</v>
      </c>
      <c r="J27" s="4" t="s">
        <v>31</v>
      </c>
      <c r="K27" s="4" t="s">
        <v>33</v>
      </c>
      <c r="M27" s="49">
        <v>0</v>
      </c>
      <c r="O27" s="48">
        <f t="shared" si="5"/>
        <v>15496</v>
      </c>
      <c r="P27" s="51"/>
      <c r="Q27" s="42">
        <f t="shared" si="2"/>
        <v>20</v>
      </c>
      <c r="S27" s="19">
        <v>5</v>
      </c>
      <c r="T27" s="4" t="s">
        <v>31</v>
      </c>
      <c r="U27" s="4" t="s">
        <v>33</v>
      </c>
      <c r="W27" s="49">
        <v>0</v>
      </c>
      <c r="Y27" s="48">
        <f t="shared" si="1"/>
        <v>15496</v>
      </c>
      <c r="Z27" s="51"/>
      <c r="AA27" s="42">
        <f t="shared" si="3"/>
        <v>20</v>
      </c>
      <c r="AC27" s="48">
        <f t="shared" si="4"/>
        <v>0</v>
      </c>
    </row>
    <row r="28" spans="1:29" x14ac:dyDescent="0.25">
      <c r="A28" s="11">
        <v>303.89</v>
      </c>
      <c r="C28" s="4" t="s">
        <v>47</v>
      </c>
      <c r="E28" s="44">
        <v>338018.62</v>
      </c>
      <c r="F28" s="22"/>
      <c r="G28" s="45">
        <v>326614.27</v>
      </c>
      <c r="I28" s="19">
        <v>5</v>
      </c>
      <c r="J28" s="4" t="s">
        <v>31</v>
      </c>
      <c r="K28" s="4" t="s">
        <v>33</v>
      </c>
      <c r="M28" s="49">
        <v>0</v>
      </c>
      <c r="O28" s="48">
        <f t="shared" si="5"/>
        <v>67604</v>
      </c>
      <c r="P28" s="51"/>
      <c r="Q28" s="42">
        <f t="shared" si="2"/>
        <v>20</v>
      </c>
      <c r="S28" s="19">
        <v>5</v>
      </c>
      <c r="T28" s="4" t="s">
        <v>31</v>
      </c>
      <c r="U28" s="4" t="s">
        <v>33</v>
      </c>
      <c r="W28" s="49">
        <v>0</v>
      </c>
      <c r="Y28" s="48">
        <f t="shared" si="1"/>
        <v>67604</v>
      </c>
      <c r="Z28" s="51"/>
      <c r="AA28" s="42">
        <f t="shared" si="3"/>
        <v>20</v>
      </c>
      <c r="AC28" s="48">
        <f t="shared" si="4"/>
        <v>0</v>
      </c>
    </row>
    <row r="29" spans="1:29" x14ac:dyDescent="0.25">
      <c r="A29" s="11">
        <v>303.89999999999998</v>
      </c>
      <c r="C29" s="4" t="s">
        <v>48</v>
      </c>
      <c r="E29" s="44">
        <v>324375.78999999998</v>
      </c>
      <c r="F29" s="22"/>
      <c r="G29" s="45">
        <v>308171.76</v>
      </c>
      <c r="I29" s="19">
        <v>5</v>
      </c>
      <c r="J29" s="4" t="s">
        <v>31</v>
      </c>
      <c r="K29" s="4" t="s">
        <v>33</v>
      </c>
      <c r="M29" s="49">
        <v>0</v>
      </c>
      <c r="O29" s="48">
        <f t="shared" si="5"/>
        <v>64875</v>
      </c>
      <c r="P29" s="51"/>
      <c r="Q29" s="42">
        <f t="shared" si="2"/>
        <v>20</v>
      </c>
      <c r="S29" s="19">
        <v>5</v>
      </c>
      <c r="T29" s="4" t="s">
        <v>31</v>
      </c>
      <c r="U29" s="4" t="s">
        <v>33</v>
      </c>
      <c r="W29" s="49">
        <v>0</v>
      </c>
      <c r="Y29" s="48">
        <f t="shared" si="1"/>
        <v>64875</v>
      </c>
      <c r="Z29" s="51"/>
      <c r="AA29" s="42">
        <f t="shared" si="3"/>
        <v>20</v>
      </c>
      <c r="AC29" s="48">
        <f t="shared" si="4"/>
        <v>0</v>
      </c>
    </row>
    <row r="30" spans="1:29" x14ac:dyDescent="0.25">
      <c r="A30" s="11">
        <v>303.92</v>
      </c>
      <c r="C30" s="4" t="s">
        <v>49</v>
      </c>
      <c r="E30" s="44">
        <v>182794.01</v>
      </c>
      <c r="F30" s="22"/>
      <c r="G30" s="45">
        <v>158183.74</v>
      </c>
      <c r="I30" s="19">
        <v>5</v>
      </c>
      <c r="J30" s="4" t="s">
        <v>31</v>
      </c>
      <c r="K30" s="4" t="s">
        <v>33</v>
      </c>
      <c r="M30" s="49">
        <v>0</v>
      </c>
      <c r="O30" s="48">
        <f t="shared" si="5"/>
        <v>36559</v>
      </c>
      <c r="P30" s="51"/>
      <c r="Q30" s="42">
        <f t="shared" si="2"/>
        <v>20</v>
      </c>
      <c r="S30" s="19">
        <v>5</v>
      </c>
      <c r="T30" s="4" t="s">
        <v>31</v>
      </c>
      <c r="U30" s="4" t="s">
        <v>33</v>
      </c>
      <c r="W30" s="49">
        <v>0</v>
      </c>
      <c r="Y30" s="48">
        <f t="shared" si="1"/>
        <v>36559</v>
      </c>
      <c r="Z30" s="51"/>
      <c r="AA30" s="42">
        <f t="shared" si="3"/>
        <v>20</v>
      </c>
      <c r="AC30" s="48">
        <f t="shared" si="4"/>
        <v>0</v>
      </c>
    </row>
    <row r="31" spans="1:29" x14ac:dyDescent="0.25">
      <c r="A31" s="11">
        <v>303.94</v>
      </c>
      <c r="C31" s="4" t="s">
        <v>50</v>
      </c>
      <c r="E31" s="44">
        <v>26421733.260000002</v>
      </c>
      <c r="F31" s="22"/>
      <c r="G31" s="45">
        <v>8138549.4299999997</v>
      </c>
      <c r="I31" s="19">
        <v>5</v>
      </c>
      <c r="J31" s="4" t="s">
        <v>31</v>
      </c>
      <c r="K31" s="4" t="s">
        <v>33</v>
      </c>
      <c r="M31" s="49">
        <v>0</v>
      </c>
      <c r="O31" s="48">
        <f t="shared" si="5"/>
        <v>5284347</v>
      </c>
      <c r="P31" s="51"/>
      <c r="Q31" s="42">
        <f t="shared" si="2"/>
        <v>20</v>
      </c>
      <c r="S31" s="19">
        <v>5</v>
      </c>
      <c r="T31" s="4" t="s">
        <v>31</v>
      </c>
      <c r="U31" s="4" t="s">
        <v>33</v>
      </c>
      <c r="W31" s="49">
        <v>0</v>
      </c>
      <c r="Y31" s="48">
        <f t="shared" si="1"/>
        <v>5284347</v>
      </c>
      <c r="Z31" s="51"/>
      <c r="AA31" s="42">
        <f t="shared" si="3"/>
        <v>20</v>
      </c>
      <c r="AC31" s="48">
        <f t="shared" si="4"/>
        <v>0</v>
      </c>
    </row>
    <row r="32" spans="1:29" x14ac:dyDescent="0.25">
      <c r="E32" s="52"/>
      <c r="F32" s="53"/>
      <c r="G32" s="54"/>
      <c r="I32" s="19"/>
      <c r="M32" s="38"/>
      <c r="O32" s="55"/>
      <c r="Q32" s="42"/>
      <c r="Y32" s="55"/>
      <c r="AA32" s="42"/>
      <c r="AC32" s="55"/>
    </row>
    <row r="33" spans="1:29" ht="15.6" x14ac:dyDescent="0.3">
      <c r="B33" s="43" t="s">
        <v>51</v>
      </c>
      <c r="C33" s="32"/>
      <c r="D33" s="32"/>
      <c r="E33" s="56">
        <f>+SUBTOTAL(9,E14:E32)</f>
        <v>45307980.420000002</v>
      </c>
      <c r="F33" s="57"/>
      <c r="G33" s="58">
        <f>+SUBTOTAL(9,G14:G32)</f>
        <v>26389003.710000001</v>
      </c>
      <c r="H33" s="32"/>
      <c r="I33" s="59"/>
      <c r="J33" s="32"/>
      <c r="K33" s="32"/>
      <c r="L33" s="32"/>
      <c r="M33" s="35"/>
      <c r="O33" s="60">
        <f>+SUBTOTAL(9,O14:O32)</f>
        <v>6226337</v>
      </c>
      <c r="Q33" s="61">
        <f>ROUND(O33/E33*100,2)</f>
        <v>13.74</v>
      </c>
      <c r="Y33" s="60">
        <f>+SUBTOTAL(9,Y14:Y32)</f>
        <v>6226337</v>
      </c>
      <c r="AA33" s="61">
        <f>ROUND(Y33/E33*100,2)</f>
        <v>13.74</v>
      </c>
      <c r="AC33" s="60">
        <f>+SUBTOTAL(9,AC14:AC32)</f>
        <v>0</v>
      </c>
    </row>
    <row r="34" spans="1:29" x14ac:dyDescent="0.25">
      <c r="E34" s="39"/>
      <c r="F34" s="53"/>
      <c r="G34" s="40"/>
      <c r="O34" s="50"/>
      <c r="Q34" s="42"/>
      <c r="Y34" s="50"/>
      <c r="AA34" s="42"/>
      <c r="AC34" s="50"/>
    </row>
    <row r="35" spans="1:29" ht="15.6" x14ac:dyDescent="0.3">
      <c r="B35" s="43" t="s">
        <v>52</v>
      </c>
      <c r="E35" s="39"/>
      <c r="F35" s="53"/>
      <c r="G35" s="40"/>
      <c r="O35" s="50"/>
      <c r="Q35" s="42"/>
      <c r="W35" s="49"/>
      <c r="Y35" s="50"/>
      <c r="Z35" s="62"/>
      <c r="AA35" s="42"/>
      <c r="AC35" s="50"/>
    </row>
    <row r="36" spans="1:29" x14ac:dyDescent="0.25">
      <c r="A36" s="11">
        <v>350</v>
      </c>
      <c r="B36" s="4"/>
      <c r="C36" s="4" t="s">
        <v>53</v>
      </c>
      <c r="E36" s="39">
        <v>8046451.0800000001</v>
      </c>
      <c r="F36" s="53"/>
      <c r="G36" s="40">
        <v>5773630.1600000001</v>
      </c>
      <c r="I36" s="19">
        <v>70</v>
      </c>
      <c r="J36" s="4" t="s">
        <v>31</v>
      </c>
      <c r="K36" s="4" t="s">
        <v>54</v>
      </c>
      <c r="M36" s="49">
        <v>0</v>
      </c>
      <c r="O36" s="48">
        <f t="shared" ref="O36:O48" si="6">+ROUND(Q36*$E36/100,0)</f>
        <v>115064</v>
      </c>
      <c r="P36" s="51"/>
      <c r="Q36" s="42">
        <f>ROUND((100-M36)/I36,2)</f>
        <v>1.43</v>
      </c>
      <c r="S36" s="19">
        <v>70</v>
      </c>
      <c r="T36" s="4" t="s">
        <v>31</v>
      </c>
      <c r="U36" s="4" t="s">
        <v>65</v>
      </c>
      <c r="W36" s="49">
        <v>0</v>
      </c>
      <c r="Y36" s="48">
        <v>115064</v>
      </c>
      <c r="Z36" s="51"/>
      <c r="AA36" s="42">
        <f>ROUND((100-W36)/S36,2)</f>
        <v>1.43</v>
      </c>
      <c r="AC36" s="48">
        <f t="shared" ref="AC36:AC48" si="7">ROUND(Y36-O36,0)</f>
        <v>0</v>
      </c>
    </row>
    <row r="37" spans="1:29" x14ac:dyDescent="0.25">
      <c r="A37" s="11">
        <v>350.1</v>
      </c>
      <c r="B37" s="4"/>
      <c r="C37" s="4" t="s">
        <v>55</v>
      </c>
      <c r="E37" s="44">
        <v>1023787.29</v>
      </c>
      <c r="F37" s="22"/>
      <c r="G37" s="45">
        <v>0</v>
      </c>
      <c r="I37" s="46"/>
      <c r="J37" s="4" t="s">
        <v>31</v>
      </c>
      <c r="K37" s="5"/>
      <c r="M37" s="47" t="s">
        <v>31</v>
      </c>
      <c r="O37" s="48">
        <f t="shared" si="6"/>
        <v>0</v>
      </c>
      <c r="P37" s="51"/>
      <c r="Q37" s="41">
        <v>0</v>
      </c>
      <c r="S37" s="46"/>
      <c r="T37" s="4" t="s">
        <v>31</v>
      </c>
      <c r="U37" s="5"/>
      <c r="W37" s="47" t="s">
        <v>31</v>
      </c>
      <c r="Y37" s="48">
        <v>0</v>
      </c>
      <c r="Z37" s="51"/>
      <c r="AA37" s="41">
        <v>0</v>
      </c>
      <c r="AC37" s="48">
        <f t="shared" si="7"/>
        <v>0</v>
      </c>
    </row>
    <row r="38" spans="1:29" x14ac:dyDescent="0.25">
      <c r="A38" s="11">
        <v>351</v>
      </c>
      <c r="B38" s="4"/>
      <c r="C38" s="4" t="s">
        <v>56</v>
      </c>
      <c r="E38" s="44">
        <v>0</v>
      </c>
      <c r="F38" s="22"/>
      <c r="G38" s="45">
        <v>0</v>
      </c>
      <c r="I38" s="19">
        <v>15</v>
      </c>
      <c r="J38" s="4" t="s">
        <v>31</v>
      </c>
      <c r="K38" s="4" t="s">
        <v>57</v>
      </c>
      <c r="M38" s="49">
        <v>0</v>
      </c>
      <c r="O38" s="48">
        <f t="shared" si="6"/>
        <v>0</v>
      </c>
      <c r="P38" s="51"/>
      <c r="Q38" s="42">
        <f>ROUND((100-M38)/I38,2)</f>
        <v>6.67</v>
      </c>
      <c r="S38" s="19">
        <v>15</v>
      </c>
      <c r="T38" s="4" t="s">
        <v>31</v>
      </c>
      <c r="U38" s="4" t="s">
        <v>57</v>
      </c>
      <c r="W38" s="49">
        <v>0</v>
      </c>
      <c r="Y38" s="48">
        <v>0</v>
      </c>
      <c r="Z38" s="51"/>
      <c r="AA38" s="42">
        <f t="shared" ref="AA38:AA48" si="8">ROUND((100-W38)/S38,2)</f>
        <v>6.67</v>
      </c>
      <c r="AC38" s="48">
        <v>0</v>
      </c>
    </row>
    <row r="39" spans="1:29" x14ac:dyDescent="0.25">
      <c r="A39" s="11">
        <v>352</v>
      </c>
      <c r="B39" s="4"/>
      <c r="C39" s="4" t="s">
        <v>58</v>
      </c>
      <c r="E39" s="39">
        <v>11810730.25</v>
      </c>
      <c r="F39" s="53"/>
      <c r="G39" s="40">
        <v>3027141.41</v>
      </c>
      <c r="I39" s="19">
        <v>65</v>
      </c>
      <c r="J39" s="4" t="s">
        <v>31</v>
      </c>
      <c r="K39" s="4" t="s">
        <v>59</v>
      </c>
      <c r="M39" s="49">
        <v>-10</v>
      </c>
      <c r="O39" s="48">
        <f t="shared" si="6"/>
        <v>199601</v>
      </c>
      <c r="P39" s="51"/>
      <c r="Q39" s="42">
        <f>ROUND((100-M39)/I39,2)</f>
        <v>1.69</v>
      </c>
      <c r="S39" s="19">
        <v>65</v>
      </c>
      <c r="T39" s="4" t="s">
        <v>31</v>
      </c>
      <c r="U39" s="4" t="s">
        <v>59</v>
      </c>
      <c r="W39" s="49">
        <v>-15</v>
      </c>
      <c r="Y39" s="48">
        <v>209168</v>
      </c>
      <c r="Z39" s="51"/>
      <c r="AA39" s="42">
        <f t="shared" si="8"/>
        <v>1.77</v>
      </c>
      <c r="AC39" s="48">
        <f t="shared" si="7"/>
        <v>9567</v>
      </c>
    </row>
    <row r="40" spans="1:29" x14ac:dyDescent="0.25">
      <c r="A40" s="11">
        <v>353</v>
      </c>
      <c r="B40" s="4"/>
      <c r="C40" s="4" t="s">
        <v>60</v>
      </c>
      <c r="E40" s="39">
        <v>124063578.98</v>
      </c>
      <c r="F40" s="53"/>
      <c r="G40" s="40">
        <v>36680955.25</v>
      </c>
      <c r="I40" s="19">
        <v>45</v>
      </c>
      <c r="J40" s="4" t="s">
        <v>31</v>
      </c>
      <c r="K40" s="4" t="s">
        <v>61</v>
      </c>
      <c r="M40" s="49">
        <v>-15</v>
      </c>
      <c r="O40" s="48">
        <f t="shared" si="6"/>
        <v>3176028</v>
      </c>
      <c r="P40" s="51"/>
      <c r="Q40" s="42">
        <f t="shared" ref="Q40:Q48" si="9">ROUND((100-M40)/I40,2)</f>
        <v>2.56</v>
      </c>
      <c r="S40" s="19">
        <v>45</v>
      </c>
      <c r="T40" s="4" t="s">
        <v>31</v>
      </c>
      <c r="U40" s="4" t="s">
        <v>68</v>
      </c>
      <c r="W40" s="49">
        <v>-20</v>
      </c>
      <c r="Y40" s="48">
        <v>3303313</v>
      </c>
      <c r="Z40" s="51"/>
      <c r="AA40" s="42">
        <f t="shared" si="8"/>
        <v>2.67</v>
      </c>
      <c r="AC40" s="48">
        <f t="shared" si="7"/>
        <v>127285</v>
      </c>
    </row>
    <row r="41" spans="1:29" x14ac:dyDescent="0.25">
      <c r="A41" s="11">
        <v>354</v>
      </c>
      <c r="B41" s="4"/>
      <c r="C41" s="4" t="s">
        <v>62</v>
      </c>
      <c r="E41" s="39">
        <v>10281033</v>
      </c>
      <c r="F41" s="53"/>
      <c r="G41" s="40">
        <v>3640582</v>
      </c>
      <c r="I41" s="19">
        <v>70</v>
      </c>
      <c r="J41" s="4" t="s">
        <v>31</v>
      </c>
      <c r="K41" s="4" t="s">
        <v>63</v>
      </c>
      <c r="M41" s="49">
        <v>-30</v>
      </c>
      <c r="O41" s="67">
        <v>191124</v>
      </c>
      <c r="P41" s="51"/>
      <c r="Q41" s="42">
        <f t="shared" si="9"/>
        <v>1.86</v>
      </c>
      <c r="S41" s="19">
        <v>70</v>
      </c>
      <c r="T41" s="4" t="s">
        <v>31</v>
      </c>
      <c r="U41" s="4" t="s">
        <v>63</v>
      </c>
      <c r="W41" s="49">
        <v>-30</v>
      </c>
      <c r="Y41" s="67">
        <v>191124</v>
      </c>
      <c r="Z41" s="51"/>
      <c r="AA41" s="42">
        <f t="shared" si="8"/>
        <v>1.86</v>
      </c>
      <c r="AC41" s="48">
        <f t="shared" si="7"/>
        <v>0</v>
      </c>
    </row>
    <row r="42" spans="1:29" x14ac:dyDescent="0.25">
      <c r="A42" s="11">
        <v>355</v>
      </c>
      <c r="B42" s="4"/>
      <c r="C42" s="4" t="s">
        <v>64</v>
      </c>
      <c r="E42" s="39">
        <v>47668903.170000002</v>
      </c>
      <c r="F42" s="53"/>
      <c r="G42" s="40">
        <v>17978235.219999999</v>
      </c>
      <c r="I42" s="19">
        <v>55</v>
      </c>
      <c r="J42" s="4" t="s">
        <v>31</v>
      </c>
      <c r="K42" s="4" t="s">
        <v>65</v>
      </c>
      <c r="M42" s="49">
        <v>-30</v>
      </c>
      <c r="O42" s="48">
        <f t="shared" si="6"/>
        <v>1124986</v>
      </c>
      <c r="P42" s="51"/>
      <c r="Q42" s="42">
        <f t="shared" si="9"/>
        <v>2.36</v>
      </c>
      <c r="S42" s="19">
        <v>60</v>
      </c>
      <c r="T42" s="4" t="s">
        <v>31</v>
      </c>
      <c r="U42" s="4" t="s">
        <v>65</v>
      </c>
      <c r="W42" s="49">
        <v>-50</v>
      </c>
      <c r="Y42" s="48">
        <v>1194106</v>
      </c>
      <c r="Z42" s="51"/>
      <c r="AA42" s="42">
        <f t="shared" si="8"/>
        <v>2.5</v>
      </c>
      <c r="AC42" s="48">
        <f t="shared" si="7"/>
        <v>69120</v>
      </c>
    </row>
    <row r="43" spans="1:29" x14ac:dyDescent="0.25">
      <c r="A43" s="11">
        <v>355.1</v>
      </c>
      <c r="B43" s="4"/>
      <c r="C43" s="4" t="s">
        <v>66</v>
      </c>
      <c r="E43" s="39">
        <v>34489856.380000003</v>
      </c>
      <c r="F43" s="53"/>
      <c r="G43" s="40">
        <v>14503822.939999999</v>
      </c>
      <c r="I43" s="19">
        <v>55</v>
      </c>
      <c r="J43" s="4" t="s">
        <v>31</v>
      </c>
      <c r="K43" s="4" t="s">
        <v>65</v>
      </c>
      <c r="M43" s="49">
        <v>-30</v>
      </c>
      <c r="O43" s="48">
        <f t="shared" si="6"/>
        <v>813961</v>
      </c>
      <c r="P43" s="51"/>
      <c r="Q43" s="42">
        <f t="shared" si="9"/>
        <v>2.36</v>
      </c>
      <c r="S43" s="19">
        <v>60</v>
      </c>
      <c r="T43" s="4" t="s">
        <v>31</v>
      </c>
      <c r="U43" s="4" t="s">
        <v>65</v>
      </c>
      <c r="W43" s="49">
        <v>-50</v>
      </c>
      <c r="Y43" s="48">
        <v>863971</v>
      </c>
      <c r="Z43" s="51"/>
      <c r="AA43" s="42">
        <f t="shared" si="8"/>
        <v>2.5</v>
      </c>
      <c r="AC43" s="48">
        <f t="shared" si="7"/>
        <v>50010</v>
      </c>
    </row>
    <row r="44" spans="1:29" x14ac:dyDescent="0.25">
      <c r="A44" s="11">
        <v>356</v>
      </c>
      <c r="B44" s="4"/>
      <c r="C44" s="4" t="s">
        <v>67</v>
      </c>
      <c r="E44" s="39">
        <v>57816776.770000003</v>
      </c>
      <c r="F44" s="53"/>
      <c r="G44" s="40">
        <v>12716839.210000001</v>
      </c>
      <c r="I44" s="19">
        <v>67</v>
      </c>
      <c r="J44" s="4" t="s">
        <v>31</v>
      </c>
      <c r="K44" s="4" t="s">
        <v>68</v>
      </c>
      <c r="M44" s="49">
        <v>-10</v>
      </c>
      <c r="O44" s="48">
        <f t="shared" si="6"/>
        <v>948195</v>
      </c>
      <c r="P44" s="51"/>
      <c r="Q44" s="42">
        <f t="shared" si="9"/>
        <v>1.64</v>
      </c>
      <c r="S44" s="19">
        <v>65</v>
      </c>
      <c r="T44" s="4" t="s">
        <v>31</v>
      </c>
      <c r="U44" s="4" t="s">
        <v>59</v>
      </c>
      <c r="W44" s="49">
        <v>-20</v>
      </c>
      <c r="Y44" s="48">
        <v>1068454</v>
      </c>
      <c r="Z44" s="51"/>
      <c r="AA44" s="42">
        <f t="shared" si="8"/>
        <v>1.85</v>
      </c>
      <c r="AC44" s="48">
        <f t="shared" si="7"/>
        <v>120259</v>
      </c>
    </row>
    <row r="45" spans="1:29" x14ac:dyDescent="0.25">
      <c r="A45" s="11">
        <v>356.1</v>
      </c>
      <c r="B45" s="4"/>
      <c r="C45" s="4" t="s">
        <v>69</v>
      </c>
      <c r="E45" s="39">
        <v>1343595.13</v>
      </c>
      <c r="F45" s="53"/>
      <c r="G45" s="40">
        <v>682279.49</v>
      </c>
      <c r="I45" s="19">
        <v>67</v>
      </c>
      <c r="J45" s="4" t="s">
        <v>31</v>
      </c>
      <c r="K45" s="4" t="s">
        <v>68</v>
      </c>
      <c r="M45" s="49">
        <v>-10</v>
      </c>
      <c r="O45" s="48">
        <f t="shared" si="6"/>
        <v>22035</v>
      </c>
      <c r="P45" s="51"/>
      <c r="Q45" s="42">
        <f t="shared" si="9"/>
        <v>1.64</v>
      </c>
      <c r="S45" s="19">
        <v>65</v>
      </c>
      <c r="T45" s="4" t="s">
        <v>31</v>
      </c>
      <c r="U45" s="4" t="s">
        <v>59</v>
      </c>
      <c r="W45" s="49">
        <v>0</v>
      </c>
      <c r="Y45" s="48">
        <v>20691</v>
      </c>
      <c r="Z45" s="51"/>
      <c r="AA45" s="42">
        <f t="shared" si="8"/>
        <v>1.54</v>
      </c>
      <c r="AC45" s="48">
        <f t="shared" si="7"/>
        <v>-1344</v>
      </c>
    </row>
    <row r="46" spans="1:29" x14ac:dyDescent="0.25">
      <c r="A46" s="11">
        <v>357</v>
      </c>
      <c r="B46" s="4"/>
      <c r="C46" s="4" t="s">
        <v>70</v>
      </c>
      <c r="E46" s="39">
        <v>5384778</v>
      </c>
      <c r="F46" s="53"/>
      <c r="G46" s="40">
        <v>1908933.57</v>
      </c>
      <c r="I46" s="19">
        <v>45</v>
      </c>
      <c r="J46" s="4" t="s">
        <v>31</v>
      </c>
      <c r="K46" s="4" t="s">
        <v>65</v>
      </c>
      <c r="M46" s="49">
        <v>0</v>
      </c>
      <c r="O46" s="48">
        <f t="shared" si="6"/>
        <v>119542</v>
      </c>
      <c r="P46" s="51"/>
      <c r="Q46" s="42">
        <f t="shared" si="9"/>
        <v>2.2200000000000002</v>
      </c>
      <c r="S46" s="19">
        <v>45</v>
      </c>
      <c r="T46" s="4" t="s">
        <v>31</v>
      </c>
      <c r="U46" s="4" t="s">
        <v>65</v>
      </c>
      <c r="W46" s="49">
        <v>0</v>
      </c>
      <c r="Y46" s="48">
        <v>119542</v>
      </c>
      <c r="Z46" s="51"/>
      <c r="AA46" s="42">
        <f t="shared" si="8"/>
        <v>2.2200000000000002</v>
      </c>
      <c r="AC46" s="48">
        <f t="shared" si="7"/>
        <v>0</v>
      </c>
    </row>
    <row r="47" spans="1:29" x14ac:dyDescent="0.25">
      <c r="A47" s="11">
        <v>358</v>
      </c>
      <c r="B47" s="4"/>
      <c r="C47" s="4" t="s">
        <v>71</v>
      </c>
      <c r="E47" s="39">
        <v>15767527.51</v>
      </c>
      <c r="F47" s="53"/>
      <c r="G47" s="40">
        <v>5186987.8</v>
      </c>
      <c r="I47" s="19">
        <v>35</v>
      </c>
      <c r="J47" s="4" t="s">
        <v>31</v>
      </c>
      <c r="K47" s="4" t="s">
        <v>54</v>
      </c>
      <c r="M47" s="49">
        <v>0</v>
      </c>
      <c r="O47" s="48">
        <f t="shared" si="6"/>
        <v>450951</v>
      </c>
      <c r="P47" s="51"/>
      <c r="Q47" s="42">
        <f t="shared" si="9"/>
        <v>2.86</v>
      </c>
      <c r="S47" s="19">
        <v>35</v>
      </c>
      <c r="T47" s="4" t="s">
        <v>31</v>
      </c>
      <c r="U47" s="4" t="s">
        <v>54</v>
      </c>
      <c r="W47" s="49">
        <v>-5</v>
      </c>
      <c r="Y47" s="48">
        <v>473499</v>
      </c>
      <c r="Z47" s="51"/>
      <c r="AA47" s="42">
        <f t="shared" si="8"/>
        <v>3</v>
      </c>
      <c r="AC47" s="48">
        <f t="shared" si="7"/>
        <v>22548</v>
      </c>
    </row>
    <row r="48" spans="1:29" x14ac:dyDescent="0.25">
      <c r="A48" s="11">
        <v>359</v>
      </c>
      <c r="B48" s="4"/>
      <c r="C48" s="4" t="s">
        <v>72</v>
      </c>
      <c r="E48" s="39">
        <v>1194633.28</v>
      </c>
      <c r="F48" s="53"/>
      <c r="G48" s="40">
        <v>585270.73</v>
      </c>
      <c r="I48" s="19">
        <v>70</v>
      </c>
      <c r="J48" s="4" t="s">
        <v>31</v>
      </c>
      <c r="K48" s="4" t="s">
        <v>63</v>
      </c>
      <c r="M48" s="49">
        <v>0</v>
      </c>
      <c r="O48" s="48">
        <f t="shared" si="6"/>
        <v>17083</v>
      </c>
      <c r="P48" s="51"/>
      <c r="Q48" s="42">
        <f t="shared" si="9"/>
        <v>1.43</v>
      </c>
      <c r="S48" s="19">
        <v>70</v>
      </c>
      <c r="T48" s="4" t="s">
        <v>31</v>
      </c>
      <c r="U48" s="4" t="s">
        <v>63</v>
      </c>
      <c r="W48" s="49">
        <v>0</v>
      </c>
      <c r="Y48" s="48">
        <v>17083</v>
      </c>
      <c r="Z48" s="51"/>
      <c r="AA48" s="42">
        <f t="shared" si="8"/>
        <v>1.43</v>
      </c>
      <c r="AC48" s="48">
        <f t="shared" si="7"/>
        <v>0</v>
      </c>
    </row>
    <row r="49" spans="1:29" x14ac:dyDescent="0.25">
      <c r="B49" s="4"/>
      <c r="E49" s="52"/>
      <c r="F49" s="53"/>
      <c r="G49" s="54"/>
      <c r="I49" s="19"/>
      <c r="M49" s="49"/>
      <c r="O49" s="55"/>
      <c r="Q49" s="42"/>
      <c r="W49" s="49"/>
      <c r="Y49" s="55"/>
      <c r="Z49" s="62"/>
      <c r="AA49" s="42"/>
      <c r="AC49" s="55"/>
    </row>
    <row r="50" spans="1:29" s="32" customFormat="1" ht="15.6" x14ac:dyDescent="0.3">
      <c r="A50" s="30"/>
      <c r="B50" s="43" t="s">
        <v>73</v>
      </c>
      <c r="E50" s="63">
        <f>SUBTOTAL(9,E36:E48)</f>
        <v>318891650.83999991</v>
      </c>
      <c r="F50" s="57"/>
      <c r="G50" s="58">
        <f>SUBTOTAL(9,G36:G48)</f>
        <v>102684677.77999999</v>
      </c>
      <c r="I50" s="59"/>
      <c r="M50" s="20"/>
      <c r="N50" s="64"/>
      <c r="O50" s="60">
        <f>SUBTOTAL(9,O36:O48)</f>
        <v>7178570</v>
      </c>
      <c r="Q50" s="61">
        <f>ROUND(O50/E50*100,2)</f>
        <v>2.25</v>
      </c>
      <c r="S50" s="59"/>
      <c r="W50" s="20"/>
      <c r="Y50" s="60">
        <f>SUBTOTAL(9,Y36:Y48)</f>
        <v>7576015</v>
      </c>
      <c r="Z50" s="65"/>
      <c r="AA50" s="61">
        <f>ROUND(Y50/E50*100,2)</f>
        <v>2.38</v>
      </c>
      <c r="AC50" s="60">
        <f>SUBTOTAL(9,AC36:AC48)</f>
        <v>397445</v>
      </c>
    </row>
    <row r="51" spans="1:29" ht="15.6" x14ac:dyDescent="0.3">
      <c r="B51" s="66"/>
      <c r="E51" s="39"/>
      <c r="F51" s="53"/>
      <c r="G51" s="40"/>
      <c r="I51" s="19"/>
      <c r="M51" s="49"/>
      <c r="O51" s="50"/>
      <c r="Q51" s="42"/>
      <c r="W51" s="49"/>
      <c r="Y51" s="50"/>
      <c r="Z51" s="62"/>
      <c r="AA51" s="42"/>
      <c r="AC51" s="50"/>
    </row>
    <row r="52" spans="1:29" ht="15.6" x14ac:dyDescent="0.3">
      <c r="B52" s="43" t="s">
        <v>74</v>
      </c>
      <c r="E52" s="39"/>
      <c r="F52" s="53"/>
      <c r="G52" s="40"/>
      <c r="I52" s="19"/>
      <c r="M52" s="49"/>
      <c r="O52" s="50"/>
      <c r="Q52" s="42"/>
      <c r="W52" s="49"/>
      <c r="Y52" s="50"/>
      <c r="Z52" s="62"/>
      <c r="AA52" s="42"/>
      <c r="AC52" s="50"/>
    </row>
    <row r="53" spans="1:29" x14ac:dyDescent="0.25">
      <c r="A53" s="11">
        <v>360</v>
      </c>
      <c r="B53" s="4"/>
      <c r="C53" s="4" t="s">
        <v>53</v>
      </c>
      <c r="E53" s="39">
        <v>1165926.72</v>
      </c>
      <c r="F53" s="53"/>
      <c r="G53" s="40">
        <v>674058.66</v>
      </c>
      <c r="I53" s="19">
        <v>70</v>
      </c>
      <c r="J53" s="4" t="s">
        <v>31</v>
      </c>
      <c r="K53" s="4" t="s">
        <v>54</v>
      </c>
      <c r="M53" s="49">
        <v>0</v>
      </c>
      <c r="O53" s="48">
        <f t="shared" ref="O53:O83" si="10">+ROUND(Q53*$E53/100,0)</f>
        <v>16673</v>
      </c>
      <c r="P53" s="51"/>
      <c r="Q53" s="42">
        <f>ROUND((100-M53)/I53,2)</f>
        <v>1.43</v>
      </c>
      <c r="S53" s="19">
        <v>70</v>
      </c>
      <c r="T53" s="4" t="s">
        <v>31</v>
      </c>
      <c r="U53" s="4" t="s">
        <v>54</v>
      </c>
      <c r="W53" s="49">
        <v>0</v>
      </c>
      <c r="Y53" s="48">
        <v>16673</v>
      </c>
      <c r="Z53" s="51"/>
      <c r="AA53" s="42">
        <f>ROUND((100-W53)/S53,2)</f>
        <v>1.43</v>
      </c>
      <c r="AC53" s="48">
        <f t="shared" ref="AC53:AC83" si="11">ROUND(Y53-O53,0)</f>
        <v>0</v>
      </c>
    </row>
    <row r="54" spans="1:29" x14ac:dyDescent="0.25">
      <c r="A54" s="11">
        <v>360.1</v>
      </c>
      <c r="B54" s="4"/>
      <c r="C54" s="4" t="s">
        <v>55</v>
      </c>
      <c r="E54" s="44">
        <v>6523015.1299999999</v>
      </c>
      <c r="F54" s="22"/>
      <c r="G54" s="45">
        <v>0</v>
      </c>
      <c r="I54" s="46"/>
      <c r="J54" s="4" t="s">
        <v>31</v>
      </c>
      <c r="K54" s="5"/>
      <c r="M54" s="47" t="s">
        <v>31</v>
      </c>
      <c r="O54" s="48">
        <f t="shared" si="10"/>
        <v>0</v>
      </c>
      <c r="P54" s="51"/>
      <c r="Q54" s="41">
        <v>0</v>
      </c>
      <c r="S54" s="46"/>
      <c r="T54" s="4" t="s">
        <v>31</v>
      </c>
      <c r="U54" s="5"/>
      <c r="W54" s="47" t="s">
        <v>31</v>
      </c>
      <c r="Y54" s="48">
        <f t="shared" ref="Y54" si="12">+ROUND(AA54*$E54/100,0)</f>
        <v>0</v>
      </c>
      <c r="Z54" s="51"/>
      <c r="AA54" s="41">
        <v>0</v>
      </c>
      <c r="AC54" s="48">
        <f t="shared" si="11"/>
        <v>0</v>
      </c>
    </row>
    <row r="55" spans="1:29" x14ac:dyDescent="0.25">
      <c r="A55" s="11">
        <v>361</v>
      </c>
      <c r="B55" s="4"/>
      <c r="C55" s="4" t="s">
        <v>75</v>
      </c>
      <c r="E55" s="39">
        <v>15510960.4</v>
      </c>
      <c r="F55" s="53"/>
      <c r="G55" s="40">
        <v>3523146</v>
      </c>
      <c r="I55" s="19">
        <v>55</v>
      </c>
      <c r="J55" s="4" t="s">
        <v>31</v>
      </c>
      <c r="K55" s="4" t="s">
        <v>65</v>
      </c>
      <c r="M55" s="49">
        <v>-15</v>
      </c>
      <c r="O55" s="67">
        <v>324600</v>
      </c>
      <c r="P55" s="51"/>
      <c r="Q55" s="42">
        <f t="shared" ref="Q55:Q62" si="13">ROUND((100-M55)/I55,2)</f>
        <v>2.09</v>
      </c>
      <c r="S55" s="19">
        <v>55</v>
      </c>
      <c r="T55" s="4" t="s">
        <v>31</v>
      </c>
      <c r="U55" s="4" t="s">
        <v>65</v>
      </c>
      <c r="W55" s="49">
        <v>-15</v>
      </c>
      <c r="Y55" s="48">
        <v>324600</v>
      </c>
      <c r="Z55" s="51"/>
      <c r="AA55" s="42">
        <f t="shared" ref="AA55:AA62" si="14">ROUND((100-W55)/S55,2)</f>
        <v>2.09</v>
      </c>
      <c r="AC55" s="48">
        <f t="shared" si="11"/>
        <v>0</v>
      </c>
    </row>
    <row r="56" spans="1:29" x14ac:dyDescent="0.25">
      <c r="A56" s="11">
        <v>362</v>
      </c>
      <c r="B56" s="4"/>
      <c r="C56" s="4" t="s">
        <v>60</v>
      </c>
      <c r="E56" s="39">
        <v>194758758.03999999</v>
      </c>
      <c r="F56" s="53"/>
      <c r="G56" s="40">
        <v>53388443.640000001</v>
      </c>
      <c r="I56" s="19">
        <v>45</v>
      </c>
      <c r="J56" s="4" t="s">
        <v>31</v>
      </c>
      <c r="K56" s="4" t="s">
        <v>61</v>
      </c>
      <c r="M56" s="49">
        <v>-10</v>
      </c>
      <c r="O56" s="48">
        <f t="shared" si="10"/>
        <v>4752114</v>
      </c>
      <c r="P56" s="51"/>
      <c r="Q56" s="42">
        <f t="shared" si="13"/>
        <v>2.44</v>
      </c>
      <c r="S56" s="19">
        <v>50</v>
      </c>
      <c r="T56" s="4" t="s">
        <v>31</v>
      </c>
      <c r="U56" s="4" t="s">
        <v>61</v>
      </c>
      <c r="W56" s="49">
        <v>-15</v>
      </c>
      <c r="Y56" s="48">
        <v>4479448</v>
      </c>
      <c r="Z56" s="51"/>
      <c r="AA56" s="42">
        <f t="shared" si="14"/>
        <v>2.2999999999999998</v>
      </c>
      <c r="AC56" s="48">
        <f t="shared" si="11"/>
        <v>-272666</v>
      </c>
    </row>
    <row r="57" spans="1:29" x14ac:dyDescent="0.25">
      <c r="A57" s="11">
        <v>363</v>
      </c>
      <c r="B57" s="4"/>
      <c r="C57" s="4" t="s">
        <v>56</v>
      </c>
      <c r="E57" s="39">
        <v>0</v>
      </c>
      <c r="F57" s="53"/>
      <c r="G57" s="40">
        <v>0</v>
      </c>
      <c r="I57" s="19">
        <v>15</v>
      </c>
      <c r="J57" s="4" t="s">
        <v>31</v>
      </c>
      <c r="K57" s="4" t="s">
        <v>57</v>
      </c>
      <c r="M57" s="49">
        <v>0</v>
      </c>
      <c r="O57" s="48">
        <v>0</v>
      </c>
      <c r="P57" s="51"/>
      <c r="Q57" s="42">
        <f t="shared" si="13"/>
        <v>6.67</v>
      </c>
      <c r="S57" s="19">
        <v>15</v>
      </c>
      <c r="T57" s="4" t="s">
        <v>31</v>
      </c>
      <c r="U57" s="4" t="s">
        <v>57</v>
      </c>
      <c r="W57" s="49">
        <v>0</v>
      </c>
      <c r="Y57" s="48">
        <v>0</v>
      </c>
      <c r="Z57" s="51"/>
      <c r="AA57" s="42">
        <f t="shared" si="14"/>
        <v>6.67</v>
      </c>
      <c r="AC57" s="48">
        <v>0</v>
      </c>
    </row>
    <row r="58" spans="1:29" x14ac:dyDescent="0.25">
      <c r="A58" s="11">
        <v>364</v>
      </c>
      <c r="B58" s="4"/>
      <c r="C58" s="4" t="s">
        <v>76</v>
      </c>
      <c r="E58" s="39">
        <v>173646513.00999999</v>
      </c>
      <c r="F58" s="53"/>
      <c r="G58" s="40">
        <v>62791308.710000001</v>
      </c>
      <c r="I58" s="19">
        <v>60</v>
      </c>
      <c r="J58" s="4" t="s">
        <v>31</v>
      </c>
      <c r="K58" s="4" t="s">
        <v>77</v>
      </c>
      <c r="M58" s="49">
        <v>-95</v>
      </c>
      <c r="O58" s="48">
        <f t="shared" si="10"/>
        <v>5643512</v>
      </c>
      <c r="P58" s="51"/>
      <c r="Q58" s="42">
        <f t="shared" si="13"/>
        <v>3.25</v>
      </c>
      <c r="S58" s="19">
        <v>55</v>
      </c>
      <c r="T58" s="4" t="s">
        <v>31</v>
      </c>
      <c r="U58" s="4" t="s">
        <v>77</v>
      </c>
      <c r="W58" s="49">
        <v>-100</v>
      </c>
      <c r="Y58" s="48">
        <v>6320733</v>
      </c>
      <c r="Z58" s="51"/>
      <c r="AA58" s="42">
        <f t="shared" si="14"/>
        <v>3.64</v>
      </c>
      <c r="AC58" s="48">
        <f t="shared" si="11"/>
        <v>677221</v>
      </c>
    </row>
    <row r="59" spans="1:29" x14ac:dyDescent="0.25">
      <c r="A59" s="11">
        <v>365</v>
      </c>
      <c r="B59" s="4"/>
      <c r="C59" s="4" t="s">
        <v>67</v>
      </c>
      <c r="E59" s="39">
        <v>200872050.91999999</v>
      </c>
      <c r="F59" s="53"/>
      <c r="G59" s="40">
        <v>58205275.659999996</v>
      </c>
      <c r="I59" s="19">
        <v>70</v>
      </c>
      <c r="J59" s="4" t="s">
        <v>31</v>
      </c>
      <c r="K59" s="4" t="s">
        <v>59</v>
      </c>
      <c r="M59" s="49">
        <v>-85</v>
      </c>
      <c r="O59" s="48">
        <f t="shared" si="10"/>
        <v>5303022</v>
      </c>
      <c r="P59" s="51"/>
      <c r="Q59" s="42">
        <f t="shared" si="13"/>
        <v>2.64</v>
      </c>
      <c r="S59" s="19">
        <v>65</v>
      </c>
      <c r="T59" s="4" t="s">
        <v>31</v>
      </c>
      <c r="U59" s="4" t="s">
        <v>59</v>
      </c>
      <c r="W59" s="49">
        <v>-100</v>
      </c>
      <c r="Y59" s="48">
        <v>6186859</v>
      </c>
      <c r="Z59" s="51"/>
      <c r="AA59" s="42">
        <f t="shared" si="14"/>
        <v>3.08</v>
      </c>
      <c r="AC59" s="48">
        <f t="shared" si="11"/>
        <v>883837</v>
      </c>
    </row>
    <row r="60" spans="1:29" x14ac:dyDescent="0.25">
      <c r="A60" s="11">
        <v>365.1</v>
      </c>
      <c r="B60" s="4"/>
      <c r="C60" s="4" t="s">
        <v>78</v>
      </c>
      <c r="E60" s="39">
        <v>4795532.78</v>
      </c>
      <c r="F60" s="53"/>
      <c r="G60" s="40">
        <v>1708294.3499999999</v>
      </c>
      <c r="I60" s="19">
        <v>30</v>
      </c>
      <c r="J60" s="4" t="s">
        <v>31</v>
      </c>
      <c r="K60" s="4" t="s">
        <v>68</v>
      </c>
      <c r="M60" s="49">
        <v>-25</v>
      </c>
      <c r="O60" s="48">
        <f t="shared" si="10"/>
        <v>199974</v>
      </c>
      <c r="P60" s="51"/>
      <c r="Q60" s="42">
        <f t="shared" si="13"/>
        <v>4.17</v>
      </c>
      <c r="S60" s="19">
        <v>30</v>
      </c>
      <c r="T60" s="4" t="s">
        <v>31</v>
      </c>
      <c r="U60" s="4" t="s">
        <v>68</v>
      </c>
      <c r="W60" s="49">
        <v>-40</v>
      </c>
      <c r="Y60" s="48">
        <v>223568</v>
      </c>
      <c r="Z60" s="51"/>
      <c r="AA60" s="42">
        <f t="shared" si="14"/>
        <v>4.67</v>
      </c>
      <c r="AC60" s="48">
        <f t="shared" si="11"/>
        <v>23594</v>
      </c>
    </row>
    <row r="61" spans="1:29" x14ac:dyDescent="0.25">
      <c r="A61" s="11">
        <v>366</v>
      </c>
      <c r="B61" s="4"/>
      <c r="C61" s="4" t="s">
        <v>70</v>
      </c>
      <c r="E61" s="39">
        <v>28506356.949999999</v>
      </c>
      <c r="F61" s="53"/>
      <c r="G61" s="40">
        <v>8689526.1999999993</v>
      </c>
      <c r="I61" s="19">
        <v>75</v>
      </c>
      <c r="J61" s="4" t="s">
        <v>31</v>
      </c>
      <c r="K61" s="4" t="s">
        <v>65</v>
      </c>
      <c r="M61" s="49">
        <v>-30</v>
      </c>
      <c r="O61" s="48">
        <f t="shared" si="10"/>
        <v>493160</v>
      </c>
      <c r="P61" s="51"/>
      <c r="Q61" s="42">
        <f t="shared" si="13"/>
        <v>1.73</v>
      </c>
      <c r="S61" s="19">
        <v>75</v>
      </c>
      <c r="T61" s="4" t="s">
        <v>31</v>
      </c>
      <c r="U61" s="4" t="s">
        <v>65</v>
      </c>
      <c r="W61" s="49">
        <v>-50</v>
      </c>
      <c r="Y61" s="48">
        <v>568702</v>
      </c>
      <c r="Z61" s="51"/>
      <c r="AA61" s="42">
        <f t="shared" si="14"/>
        <v>2</v>
      </c>
      <c r="AC61" s="48">
        <f t="shared" si="11"/>
        <v>75542</v>
      </c>
    </row>
    <row r="62" spans="1:29" x14ac:dyDescent="0.25">
      <c r="A62" s="11">
        <v>367</v>
      </c>
      <c r="B62" s="4"/>
      <c r="C62" s="4" t="s">
        <v>71</v>
      </c>
      <c r="E62" s="39">
        <v>141124406.84999999</v>
      </c>
      <c r="F62" s="53"/>
      <c r="G62" s="40">
        <v>45283768.699999996</v>
      </c>
      <c r="I62" s="19">
        <v>60</v>
      </c>
      <c r="J62" s="4" t="s">
        <v>31</v>
      </c>
      <c r="K62" s="4" t="s">
        <v>63</v>
      </c>
      <c r="M62" s="49">
        <v>-30</v>
      </c>
      <c r="O62" s="48">
        <f t="shared" si="10"/>
        <v>3062400</v>
      </c>
      <c r="P62" s="51"/>
      <c r="Q62" s="42">
        <f t="shared" si="13"/>
        <v>2.17</v>
      </c>
      <c r="S62" s="19">
        <v>60</v>
      </c>
      <c r="T62" s="4" t="s">
        <v>31</v>
      </c>
      <c r="U62" s="4" t="s">
        <v>63</v>
      </c>
      <c r="W62" s="49">
        <v>-50</v>
      </c>
      <c r="Y62" s="48">
        <v>3535147</v>
      </c>
      <c r="Z62" s="51"/>
      <c r="AA62" s="42">
        <f t="shared" si="14"/>
        <v>2.5</v>
      </c>
      <c r="AC62" s="48">
        <f t="shared" si="11"/>
        <v>472747</v>
      </c>
    </row>
    <row r="63" spans="1:29" x14ac:dyDescent="0.25">
      <c r="A63" s="11">
        <v>367.1</v>
      </c>
      <c r="B63" s="4"/>
      <c r="C63" s="4" t="s">
        <v>79</v>
      </c>
      <c r="E63" s="97">
        <v>9561674.8100000005</v>
      </c>
      <c r="F63" s="22"/>
      <c r="G63" s="98">
        <v>9561674.8099999987</v>
      </c>
      <c r="I63" s="76" t="s">
        <v>161</v>
      </c>
      <c r="J63" s="38" t="s">
        <v>31</v>
      </c>
      <c r="K63" s="77" t="s">
        <v>162</v>
      </c>
      <c r="M63" s="143" t="s">
        <v>31</v>
      </c>
      <c r="N63" s="82"/>
      <c r="O63" s="67">
        <v>0</v>
      </c>
      <c r="P63" s="51"/>
      <c r="Q63" s="82">
        <v>0</v>
      </c>
      <c r="S63" s="76" t="s">
        <v>161</v>
      </c>
      <c r="T63" s="38" t="s">
        <v>31</v>
      </c>
      <c r="U63" s="77" t="s">
        <v>162</v>
      </c>
      <c r="W63" s="143" t="s">
        <v>31</v>
      </c>
      <c r="Y63" s="67">
        <f>+ROUND(($E63-$G63),0)</f>
        <v>0</v>
      </c>
      <c r="Z63" s="51"/>
      <c r="AA63" s="82">
        <v>0</v>
      </c>
      <c r="AC63" s="67">
        <f t="shared" si="11"/>
        <v>0</v>
      </c>
    </row>
    <row r="64" spans="1:29" x14ac:dyDescent="0.25">
      <c r="A64" s="11">
        <v>368.1</v>
      </c>
      <c r="B64" s="4"/>
      <c r="C64" s="4" t="s">
        <v>80</v>
      </c>
      <c r="E64" s="39">
        <v>52927138.909999996</v>
      </c>
      <c r="F64" s="53"/>
      <c r="G64" s="40">
        <v>17170752.739999998</v>
      </c>
      <c r="I64" s="19">
        <v>45</v>
      </c>
      <c r="J64" s="4" t="s">
        <v>31</v>
      </c>
      <c r="K64" s="4" t="s">
        <v>77</v>
      </c>
      <c r="M64" s="49">
        <v>-15</v>
      </c>
      <c r="O64" s="48">
        <f t="shared" si="10"/>
        <v>1354935</v>
      </c>
      <c r="P64" s="51"/>
      <c r="Q64" s="42">
        <f t="shared" ref="Q64:Q72" si="15">ROUND((100-M64)/I64,2)</f>
        <v>2.56</v>
      </c>
      <c r="S64" s="19">
        <v>50</v>
      </c>
      <c r="T64" s="4" t="s">
        <v>31</v>
      </c>
      <c r="U64" s="4" t="s">
        <v>77</v>
      </c>
      <c r="W64" s="49">
        <v>-20</v>
      </c>
      <c r="Y64" s="48">
        <v>1270210</v>
      </c>
      <c r="Z64" s="51"/>
      <c r="AA64" s="42">
        <f t="shared" ref="AA64:AA77" si="16">ROUND((100-W64)/S64,2)</f>
        <v>2.4</v>
      </c>
      <c r="AC64" s="48">
        <f t="shared" si="11"/>
        <v>-84725</v>
      </c>
    </row>
    <row r="65" spans="1:29" x14ac:dyDescent="0.25">
      <c r="A65" s="11">
        <v>368.2</v>
      </c>
      <c r="B65" s="4"/>
      <c r="C65" s="4" t="s">
        <v>81</v>
      </c>
      <c r="E65" s="39">
        <v>29525467.390000001</v>
      </c>
      <c r="F65" s="53"/>
      <c r="G65" s="40">
        <v>7099041.3500000006</v>
      </c>
      <c r="I65" s="19">
        <v>45</v>
      </c>
      <c r="J65" s="4" t="s">
        <v>31</v>
      </c>
      <c r="K65" s="4" t="s">
        <v>77</v>
      </c>
      <c r="M65" s="49">
        <v>-15</v>
      </c>
      <c r="O65" s="48">
        <f t="shared" si="10"/>
        <v>755852</v>
      </c>
      <c r="P65" s="51"/>
      <c r="Q65" s="42">
        <f t="shared" si="15"/>
        <v>2.56</v>
      </c>
      <c r="S65" s="19">
        <v>50</v>
      </c>
      <c r="T65" s="4" t="s">
        <v>31</v>
      </c>
      <c r="U65" s="4" t="s">
        <v>77</v>
      </c>
      <c r="W65" s="49">
        <v>-20</v>
      </c>
      <c r="Y65" s="48">
        <v>708608</v>
      </c>
      <c r="Z65" s="51"/>
      <c r="AA65" s="42">
        <f t="shared" si="16"/>
        <v>2.4</v>
      </c>
      <c r="AC65" s="48">
        <f t="shared" si="11"/>
        <v>-47244</v>
      </c>
    </row>
    <row r="66" spans="1:29" x14ac:dyDescent="0.25">
      <c r="A66" s="11">
        <v>368.3</v>
      </c>
      <c r="B66" s="4"/>
      <c r="C66" s="4" t="s">
        <v>82</v>
      </c>
      <c r="E66" s="39">
        <v>40784813.719999999</v>
      </c>
      <c r="F66" s="53"/>
      <c r="G66" s="40">
        <v>14875375.24</v>
      </c>
      <c r="I66" s="19">
        <v>45</v>
      </c>
      <c r="J66" s="4" t="s">
        <v>31</v>
      </c>
      <c r="K66" s="4" t="s">
        <v>77</v>
      </c>
      <c r="M66" s="49">
        <v>-15</v>
      </c>
      <c r="O66" s="48">
        <f t="shared" si="10"/>
        <v>1044091</v>
      </c>
      <c r="P66" s="51"/>
      <c r="Q66" s="42">
        <f t="shared" si="15"/>
        <v>2.56</v>
      </c>
      <c r="S66" s="19">
        <v>50</v>
      </c>
      <c r="T66" s="4" t="s">
        <v>31</v>
      </c>
      <c r="U66" s="4" t="s">
        <v>77</v>
      </c>
      <c r="W66" s="49">
        <v>-20</v>
      </c>
      <c r="Y66" s="48">
        <v>978836</v>
      </c>
      <c r="Z66" s="51"/>
      <c r="AA66" s="42">
        <f t="shared" si="16"/>
        <v>2.4</v>
      </c>
      <c r="AC66" s="48">
        <f t="shared" si="11"/>
        <v>-65255</v>
      </c>
    </row>
    <row r="67" spans="1:29" x14ac:dyDescent="0.25">
      <c r="A67" s="11">
        <v>368.4</v>
      </c>
      <c r="B67" s="4"/>
      <c r="C67" s="4" t="s">
        <v>83</v>
      </c>
      <c r="E67" s="39">
        <v>14456100.880000001</v>
      </c>
      <c r="F67" s="53"/>
      <c r="G67" s="40">
        <v>2058894.47</v>
      </c>
      <c r="I67" s="19">
        <v>45</v>
      </c>
      <c r="J67" s="4" t="s">
        <v>31</v>
      </c>
      <c r="K67" s="4" t="s">
        <v>77</v>
      </c>
      <c r="M67" s="49">
        <v>-15</v>
      </c>
      <c r="O67" s="48">
        <f t="shared" si="10"/>
        <v>370076</v>
      </c>
      <c r="P67" s="51"/>
      <c r="Q67" s="42">
        <f t="shared" si="15"/>
        <v>2.56</v>
      </c>
      <c r="S67" s="19">
        <v>50</v>
      </c>
      <c r="T67" s="4" t="s">
        <v>31</v>
      </c>
      <c r="U67" s="4" t="s">
        <v>77</v>
      </c>
      <c r="W67" s="49">
        <v>-20</v>
      </c>
      <c r="Y67" s="48">
        <v>346946</v>
      </c>
      <c r="Z67" s="51"/>
      <c r="AA67" s="42">
        <f t="shared" si="16"/>
        <v>2.4</v>
      </c>
      <c r="AC67" s="48">
        <f t="shared" si="11"/>
        <v>-23130</v>
      </c>
    </row>
    <row r="68" spans="1:29" x14ac:dyDescent="0.25">
      <c r="A68" s="11">
        <v>369.1</v>
      </c>
      <c r="B68" s="4"/>
      <c r="C68" s="4" t="s">
        <v>84</v>
      </c>
      <c r="E68" s="39">
        <v>16690523.039999999</v>
      </c>
      <c r="F68" s="53"/>
      <c r="G68" s="40">
        <v>12455701.539999999</v>
      </c>
      <c r="I68" s="19">
        <v>65</v>
      </c>
      <c r="J68" s="4" t="s">
        <v>31</v>
      </c>
      <c r="K68" s="4" t="s">
        <v>65</v>
      </c>
      <c r="M68" s="49">
        <v>-95</v>
      </c>
      <c r="O68" s="48">
        <f t="shared" si="10"/>
        <v>500716</v>
      </c>
      <c r="P68" s="51"/>
      <c r="Q68" s="42">
        <f t="shared" si="15"/>
        <v>3</v>
      </c>
      <c r="S68" s="19">
        <v>65</v>
      </c>
      <c r="T68" s="4" t="s">
        <v>31</v>
      </c>
      <c r="U68" s="4" t="s">
        <v>65</v>
      </c>
      <c r="W68" s="49">
        <v>-110</v>
      </c>
      <c r="Y68" s="67">
        <v>539771</v>
      </c>
      <c r="Z68" s="51"/>
      <c r="AA68" s="42">
        <f t="shared" si="16"/>
        <v>3.23</v>
      </c>
      <c r="AC68" s="48">
        <f t="shared" si="11"/>
        <v>39055</v>
      </c>
    </row>
    <row r="69" spans="1:29" ht="15" customHeight="1" x14ac:dyDescent="0.25">
      <c r="A69" s="11">
        <v>369.2</v>
      </c>
      <c r="B69" s="4"/>
      <c r="C69" s="4" t="s">
        <v>85</v>
      </c>
      <c r="E69" s="39">
        <v>26028046.52</v>
      </c>
      <c r="F69" s="53"/>
      <c r="G69" s="40">
        <v>11033131.469999999</v>
      </c>
      <c r="I69" s="19">
        <v>70</v>
      </c>
      <c r="J69" s="4" t="s">
        <v>31</v>
      </c>
      <c r="K69" s="4" t="s">
        <v>65</v>
      </c>
      <c r="M69" s="49">
        <v>-95</v>
      </c>
      <c r="O69" s="48">
        <f t="shared" si="10"/>
        <v>726182</v>
      </c>
      <c r="P69" s="51"/>
      <c r="Q69" s="42">
        <f t="shared" si="15"/>
        <v>2.79</v>
      </c>
      <c r="S69" s="19">
        <v>65</v>
      </c>
      <c r="T69" s="4" t="s">
        <v>31</v>
      </c>
      <c r="U69" s="4" t="s">
        <v>65</v>
      </c>
      <c r="W69" s="49">
        <v>-110</v>
      </c>
      <c r="Y69" s="67">
        <v>841747</v>
      </c>
      <c r="Z69" s="51"/>
      <c r="AA69" s="42">
        <f t="shared" si="16"/>
        <v>3.23</v>
      </c>
      <c r="AC69" s="48">
        <f t="shared" si="11"/>
        <v>115565</v>
      </c>
    </row>
    <row r="70" spans="1:29" ht="15" customHeight="1" x14ac:dyDescent="0.25">
      <c r="A70" s="11">
        <v>370.1</v>
      </c>
      <c r="B70" s="4"/>
      <c r="C70" s="4" t="s">
        <v>86</v>
      </c>
      <c r="E70" s="71">
        <v>1603375.4</v>
      </c>
      <c r="F70" s="72"/>
      <c r="G70" s="73">
        <v>-4998574.21</v>
      </c>
      <c r="I70" s="19">
        <v>25</v>
      </c>
      <c r="J70" s="4" t="s">
        <v>31</v>
      </c>
      <c r="K70" s="4" t="s">
        <v>87</v>
      </c>
      <c r="M70" s="49">
        <v>0</v>
      </c>
      <c r="N70" s="82"/>
      <c r="O70" s="67">
        <f t="shared" si="10"/>
        <v>64135</v>
      </c>
      <c r="P70" s="51"/>
      <c r="Q70" s="82">
        <f t="shared" si="15"/>
        <v>4</v>
      </c>
      <c r="S70" s="19">
        <v>25</v>
      </c>
      <c r="T70" s="4" t="s">
        <v>31</v>
      </c>
      <c r="U70" s="4" t="s">
        <v>87</v>
      </c>
      <c r="W70" s="49">
        <v>0</v>
      </c>
      <c r="Y70" s="67">
        <f t="shared" ref="Y70:Y72" si="17">+ROUND(AA70*$E70/100,0)</f>
        <v>64135</v>
      </c>
      <c r="Z70" s="51"/>
      <c r="AA70" s="42">
        <f t="shared" si="16"/>
        <v>4</v>
      </c>
      <c r="AC70" s="67">
        <f t="shared" si="11"/>
        <v>0</v>
      </c>
    </row>
    <row r="71" spans="1:29" x14ac:dyDescent="0.25">
      <c r="A71" s="11">
        <v>370.11</v>
      </c>
      <c r="B71" s="4"/>
      <c r="C71" s="4" t="s">
        <v>88</v>
      </c>
      <c r="E71" s="71">
        <v>5311831.76</v>
      </c>
      <c r="F71" s="72"/>
      <c r="G71" s="73">
        <v>-2201471.7799999998</v>
      </c>
      <c r="I71" s="19">
        <v>20</v>
      </c>
      <c r="J71" s="4" t="s">
        <v>31</v>
      </c>
      <c r="K71" s="4" t="s">
        <v>57</v>
      </c>
      <c r="M71" s="49">
        <v>0</v>
      </c>
      <c r="N71" s="82"/>
      <c r="O71" s="67">
        <f t="shared" si="10"/>
        <v>265592</v>
      </c>
      <c r="P71" s="51"/>
      <c r="Q71" s="82">
        <f t="shared" si="15"/>
        <v>5</v>
      </c>
      <c r="S71" s="19">
        <v>20</v>
      </c>
      <c r="T71" s="4" t="s">
        <v>31</v>
      </c>
      <c r="U71" s="4" t="s">
        <v>57</v>
      </c>
      <c r="W71" s="49">
        <v>0</v>
      </c>
      <c r="Y71" s="67">
        <f t="shared" si="17"/>
        <v>265592</v>
      </c>
      <c r="Z71" s="51"/>
      <c r="AA71" s="42">
        <f t="shared" si="16"/>
        <v>5</v>
      </c>
      <c r="AC71" s="67">
        <f t="shared" si="11"/>
        <v>0</v>
      </c>
    </row>
    <row r="72" spans="1:29" x14ac:dyDescent="0.25">
      <c r="A72" s="11">
        <v>370.12</v>
      </c>
      <c r="B72" s="4"/>
      <c r="C72" s="4" t="s">
        <v>89</v>
      </c>
      <c r="E72" s="71">
        <v>26288008.850000001</v>
      </c>
      <c r="F72" s="72"/>
      <c r="G72" s="73">
        <v>1718220.9100000001</v>
      </c>
      <c r="I72" s="19">
        <v>20</v>
      </c>
      <c r="J72" s="4" t="s">
        <v>31</v>
      </c>
      <c r="K72" s="4" t="s">
        <v>90</v>
      </c>
      <c r="M72" s="49">
        <v>0</v>
      </c>
      <c r="N72" s="82"/>
      <c r="O72" s="67">
        <f t="shared" si="10"/>
        <v>1314400</v>
      </c>
      <c r="P72" s="51"/>
      <c r="Q72" s="42">
        <f t="shared" si="15"/>
        <v>5</v>
      </c>
      <c r="S72" s="19">
        <v>20</v>
      </c>
      <c r="T72" s="4" t="s">
        <v>31</v>
      </c>
      <c r="U72" s="4" t="s">
        <v>90</v>
      </c>
      <c r="W72" s="49">
        <v>0</v>
      </c>
      <c r="Y72" s="67">
        <f t="shared" si="17"/>
        <v>1314400</v>
      </c>
      <c r="Z72" s="51"/>
      <c r="AA72" s="42">
        <f>ROUND((100-W72)/S72,2)</f>
        <v>5</v>
      </c>
      <c r="AC72" s="67">
        <f t="shared" si="11"/>
        <v>0</v>
      </c>
    </row>
    <row r="73" spans="1:29" x14ac:dyDescent="0.25">
      <c r="A73" s="11">
        <v>370.15</v>
      </c>
      <c r="B73" s="4"/>
      <c r="C73" s="4" t="s">
        <v>189</v>
      </c>
      <c r="E73" s="71">
        <v>0</v>
      </c>
      <c r="F73" s="72"/>
      <c r="G73" s="73">
        <v>437667</v>
      </c>
      <c r="I73" s="144"/>
      <c r="J73" s="4" t="s">
        <v>31</v>
      </c>
      <c r="K73" s="5"/>
      <c r="M73" s="143" t="s">
        <v>31</v>
      </c>
      <c r="N73" s="82"/>
      <c r="O73" s="67">
        <v>437667</v>
      </c>
      <c r="P73" s="51" t="s">
        <v>188</v>
      </c>
      <c r="Q73" s="42"/>
      <c r="S73" s="144"/>
      <c r="T73" s="4" t="s">
        <v>31</v>
      </c>
      <c r="U73" s="5"/>
      <c r="W73" s="143" t="s">
        <v>31</v>
      </c>
      <c r="Y73" s="67">
        <v>437667</v>
      </c>
      <c r="Z73" s="51" t="s">
        <v>188</v>
      </c>
      <c r="AA73" s="42"/>
      <c r="AC73" s="67">
        <f t="shared" si="11"/>
        <v>0</v>
      </c>
    </row>
    <row r="74" spans="1:29" x14ac:dyDescent="0.25">
      <c r="A74" s="11">
        <v>370.16</v>
      </c>
      <c r="B74" s="4"/>
      <c r="C74" s="4" t="s">
        <v>190</v>
      </c>
      <c r="E74" s="71">
        <v>0</v>
      </c>
      <c r="F74" s="72"/>
      <c r="G74" s="73">
        <v>447132.96</v>
      </c>
      <c r="I74" s="144"/>
      <c r="J74" s="4" t="s">
        <v>31</v>
      </c>
      <c r="K74" s="5"/>
      <c r="M74" s="143" t="s">
        <v>31</v>
      </c>
      <c r="N74" s="82"/>
      <c r="O74" s="67">
        <v>447133</v>
      </c>
      <c r="P74" s="51" t="s">
        <v>188</v>
      </c>
      <c r="Q74" s="42"/>
      <c r="S74" s="144"/>
      <c r="T74" s="4" t="s">
        <v>31</v>
      </c>
      <c r="U74" s="5"/>
      <c r="W74" s="143" t="s">
        <v>31</v>
      </c>
      <c r="Y74" s="67">
        <v>447133</v>
      </c>
      <c r="Z74" s="51" t="s">
        <v>188</v>
      </c>
      <c r="AA74" s="42"/>
      <c r="AC74" s="67">
        <f t="shared" si="11"/>
        <v>0</v>
      </c>
    </row>
    <row r="75" spans="1:29" ht="15" customHeight="1" x14ac:dyDescent="0.25">
      <c r="A75" s="11">
        <v>370.2</v>
      </c>
      <c r="B75" s="4"/>
      <c r="C75" s="4" t="s">
        <v>91</v>
      </c>
      <c r="E75" s="71">
        <v>706381.55</v>
      </c>
      <c r="F75" s="72"/>
      <c r="G75" s="73">
        <v>-1823558.2000000002</v>
      </c>
      <c r="I75" s="19">
        <v>25</v>
      </c>
      <c r="J75" s="4" t="s">
        <v>31</v>
      </c>
      <c r="K75" s="4" t="s">
        <v>87</v>
      </c>
      <c r="M75" s="49">
        <v>0</v>
      </c>
      <c r="N75" s="82"/>
      <c r="O75" s="67">
        <f t="shared" si="10"/>
        <v>28255</v>
      </c>
      <c r="P75" s="51"/>
      <c r="Q75" s="82">
        <f t="shared" ref="Q75:Q76" si="18">ROUND((100-M75)/I75,2)</f>
        <v>4</v>
      </c>
      <c r="S75" s="19">
        <v>25</v>
      </c>
      <c r="T75" s="4" t="s">
        <v>31</v>
      </c>
      <c r="U75" s="4" t="s">
        <v>87</v>
      </c>
      <c r="W75" s="49">
        <v>0</v>
      </c>
      <c r="Y75" s="67">
        <f t="shared" ref="Y75:Y77" si="19">+ROUND(AA75*$E75/100,0)</f>
        <v>28255</v>
      </c>
      <c r="Z75" s="51"/>
      <c r="AA75" s="42">
        <f t="shared" si="16"/>
        <v>4</v>
      </c>
      <c r="AC75" s="67">
        <f t="shared" si="11"/>
        <v>0</v>
      </c>
    </row>
    <row r="76" spans="1:29" ht="15" customHeight="1" x14ac:dyDescent="0.25">
      <c r="A76" s="11">
        <v>370.21</v>
      </c>
      <c r="B76" s="4"/>
      <c r="C76" s="4" t="s">
        <v>92</v>
      </c>
      <c r="E76" s="71">
        <v>6043679.4400000004</v>
      </c>
      <c r="F76" s="72"/>
      <c r="G76" s="73">
        <v>-2630399.5700000003</v>
      </c>
      <c r="I76" s="19">
        <v>20</v>
      </c>
      <c r="J76" s="4" t="s">
        <v>31</v>
      </c>
      <c r="K76" s="4" t="s">
        <v>57</v>
      </c>
      <c r="M76" s="49">
        <v>0</v>
      </c>
      <c r="N76" s="82"/>
      <c r="O76" s="67">
        <f t="shared" si="10"/>
        <v>302184</v>
      </c>
      <c r="P76" s="51"/>
      <c r="Q76" s="82">
        <f t="shared" si="18"/>
        <v>5</v>
      </c>
      <c r="S76" s="19">
        <v>20</v>
      </c>
      <c r="T76" s="4" t="s">
        <v>31</v>
      </c>
      <c r="U76" s="4" t="s">
        <v>57</v>
      </c>
      <c r="W76" s="49">
        <v>0</v>
      </c>
      <c r="Y76" s="67">
        <f t="shared" si="19"/>
        <v>302184</v>
      </c>
      <c r="Z76" s="51"/>
      <c r="AA76" s="42">
        <f t="shared" si="16"/>
        <v>5</v>
      </c>
      <c r="AC76" s="67">
        <f t="shared" si="11"/>
        <v>0</v>
      </c>
    </row>
    <row r="77" spans="1:29" ht="15" customHeight="1" x14ac:dyDescent="0.25">
      <c r="A77" s="11">
        <v>370.22</v>
      </c>
      <c r="B77" s="4"/>
      <c r="C77" s="4" t="s">
        <v>93</v>
      </c>
      <c r="E77" s="71">
        <v>11043849.539999999</v>
      </c>
      <c r="F77" s="72"/>
      <c r="G77" s="73">
        <v>569689.61</v>
      </c>
      <c r="I77" s="19">
        <v>20</v>
      </c>
      <c r="J77" s="4" t="s">
        <v>31</v>
      </c>
      <c r="K77" s="4" t="s">
        <v>90</v>
      </c>
      <c r="M77" s="49">
        <v>0</v>
      </c>
      <c r="N77" s="82"/>
      <c r="O77" s="67">
        <f t="shared" si="10"/>
        <v>552192</v>
      </c>
      <c r="P77" s="51"/>
      <c r="Q77" s="42">
        <f t="shared" ref="Q77:Q80" si="20">ROUND((100-M77)/I77,2)</f>
        <v>5</v>
      </c>
      <c r="S77" s="19">
        <v>20</v>
      </c>
      <c r="T77" s="4" t="s">
        <v>31</v>
      </c>
      <c r="U77" s="4" t="s">
        <v>90</v>
      </c>
      <c r="W77" s="49">
        <v>0</v>
      </c>
      <c r="Y77" s="67">
        <f t="shared" si="19"/>
        <v>552192</v>
      </c>
      <c r="Z77" s="51"/>
      <c r="AA77" s="42">
        <f t="shared" si="16"/>
        <v>5</v>
      </c>
      <c r="AC77" s="67">
        <f t="shared" si="11"/>
        <v>0</v>
      </c>
    </row>
    <row r="78" spans="1:29" ht="15" customHeight="1" x14ac:dyDescent="0.25">
      <c r="A78" s="11">
        <v>370.25</v>
      </c>
      <c r="B78" s="4"/>
      <c r="C78" s="4" t="s">
        <v>191</v>
      </c>
      <c r="E78" s="71">
        <v>0</v>
      </c>
      <c r="F78" s="72"/>
      <c r="G78" s="73">
        <v>166133.04</v>
      </c>
      <c r="I78" s="144"/>
      <c r="J78" s="4" t="s">
        <v>31</v>
      </c>
      <c r="K78" s="5"/>
      <c r="M78" s="143" t="s">
        <v>31</v>
      </c>
      <c r="N78" s="82"/>
      <c r="O78" s="67">
        <v>166133</v>
      </c>
      <c r="P78" s="51" t="s">
        <v>188</v>
      </c>
      <c r="Q78" s="42"/>
      <c r="S78" s="144"/>
      <c r="T78" s="4" t="s">
        <v>31</v>
      </c>
      <c r="U78" s="5"/>
      <c r="W78" s="143" t="s">
        <v>31</v>
      </c>
      <c r="Y78" s="67">
        <v>166133</v>
      </c>
      <c r="Z78" s="51" t="s">
        <v>188</v>
      </c>
      <c r="AA78" s="42"/>
      <c r="AC78" s="67">
        <f t="shared" si="11"/>
        <v>0</v>
      </c>
    </row>
    <row r="79" spans="1:29" ht="15" customHeight="1" x14ac:dyDescent="0.25">
      <c r="A79" s="11">
        <v>370.26</v>
      </c>
      <c r="B79" s="4"/>
      <c r="C79" s="4" t="s">
        <v>192</v>
      </c>
      <c r="E79" s="71">
        <v>0</v>
      </c>
      <c r="F79" s="72"/>
      <c r="G79" s="73">
        <v>519533.04000000004</v>
      </c>
      <c r="I79" s="144"/>
      <c r="J79" s="4" t="s">
        <v>31</v>
      </c>
      <c r="K79" s="5"/>
      <c r="M79" s="143" t="s">
        <v>31</v>
      </c>
      <c r="N79" s="82"/>
      <c r="O79" s="67">
        <v>519533</v>
      </c>
      <c r="P79" s="51" t="s">
        <v>188</v>
      </c>
      <c r="Q79" s="42"/>
      <c r="S79" s="144"/>
      <c r="T79" s="4" t="s">
        <v>31</v>
      </c>
      <c r="U79" s="5"/>
      <c r="W79" s="143" t="s">
        <v>31</v>
      </c>
      <c r="Y79" s="67">
        <v>519533</v>
      </c>
      <c r="Z79" s="51" t="s">
        <v>188</v>
      </c>
      <c r="AA79" s="42"/>
      <c r="AC79" s="67">
        <f t="shared" si="11"/>
        <v>0</v>
      </c>
    </row>
    <row r="80" spans="1:29" x14ac:dyDescent="0.25">
      <c r="A80" s="11">
        <v>371</v>
      </c>
      <c r="B80" s="4"/>
      <c r="C80" s="4" t="s">
        <v>94</v>
      </c>
      <c r="E80" s="71">
        <v>228371.1</v>
      </c>
      <c r="F80" s="72"/>
      <c r="G80" s="73">
        <v>92125.64</v>
      </c>
      <c r="I80" s="19">
        <v>50</v>
      </c>
      <c r="J80" s="4" t="s">
        <v>31</v>
      </c>
      <c r="K80" s="4" t="s">
        <v>65</v>
      </c>
      <c r="M80" s="49">
        <v>0</v>
      </c>
      <c r="N80" s="82"/>
      <c r="O80" s="67">
        <f t="shared" si="10"/>
        <v>4567</v>
      </c>
      <c r="P80" s="51"/>
      <c r="Q80" s="42">
        <f t="shared" si="20"/>
        <v>2</v>
      </c>
      <c r="S80" s="19">
        <v>45</v>
      </c>
      <c r="T80" s="4" t="s">
        <v>31</v>
      </c>
      <c r="U80" s="4" t="s">
        <v>77</v>
      </c>
      <c r="W80" s="49">
        <v>0</v>
      </c>
      <c r="Y80" s="67">
        <v>5070</v>
      </c>
      <c r="Z80" s="51"/>
      <c r="AA80" s="42">
        <f t="shared" ref="AA80" si="21">ROUND((100-W80)/S80,2)</f>
        <v>2.2200000000000002</v>
      </c>
      <c r="AC80" s="67">
        <f t="shared" si="11"/>
        <v>503</v>
      </c>
    </row>
    <row r="81" spans="1:29" x14ac:dyDescent="0.25">
      <c r="A81" s="11">
        <v>371.1</v>
      </c>
      <c r="B81" s="4"/>
      <c r="C81" s="4" t="s">
        <v>95</v>
      </c>
      <c r="E81" s="97">
        <v>290358.7</v>
      </c>
      <c r="F81" s="22"/>
      <c r="G81" s="98">
        <v>290358.7</v>
      </c>
      <c r="I81" s="144"/>
      <c r="J81" s="4" t="s">
        <v>31</v>
      </c>
      <c r="K81" s="5"/>
      <c r="M81" s="143" t="s">
        <v>31</v>
      </c>
      <c r="N81" s="82"/>
      <c r="O81" s="67">
        <f t="shared" si="10"/>
        <v>0</v>
      </c>
      <c r="P81" s="51" t="s">
        <v>34</v>
      </c>
      <c r="Q81" s="82">
        <v>0</v>
      </c>
      <c r="S81" s="144"/>
      <c r="T81" s="4" t="s">
        <v>31</v>
      </c>
      <c r="U81" s="5"/>
      <c r="W81" s="143" t="s">
        <v>31</v>
      </c>
      <c r="Y81" s="67">
        <f t="shared" ref="Y81" si="22">+ROUND(AA81*$E81/100,0)</f>
        <v>0</v>
      </c>
      <c r="Z81" s="51" t="s">
        <v>34</v>
      </c>
      <c r="AA81" s="82">
        <v>0</v>
      </c>
      <c r="AC81" s="67">
        <f t="shared" si="11"/>
        <v>0</v>
      </c>
    </row>
    <row r="82" spans="1:29" x14ac:dyDescent="0.25">
      <c r="A82" s="11">
        <v>373.1</v>
      </c>
      <c r="B82" s="4"/>
      <c r="C82" s="4" t="s">
        <v>96</v>
      </c>
      <c r="E82" s="71">
        <v>10308337.869999999</v>
      </c>
      <c r="F82" s="72"/>
      <c r="G82" s="73">
        <v>4681856.93</v>
      </c>
      <c r="I82" s="19">
        <v>40</v>
      </c>
      <c r="J82" s="4" t="s">
        <v>31</v>
      </c>
      <c r="K82" s="4" t="s">
        <v>77</v>
      </c>
      <c r="M82" s="49">
        <v>-50</v>
      </c>
      <c r="N82" s="82"/>
      <c r="O82" s="67">
        <f t="shared" si="10"/>
        <v>386563</v>
      </c>
      <c r="P82" s="51"/>
      <c r="Q82" s="42">
        <f t="shared" ref="Q82:Q83" si="23">ROUND((100-M82)/I82,2)</f>
        <v>3.75</v>
      </c>
      <c r="S82" s="19">
        <v>45</v>
      </c>
      <c r="T82" s="4" t="s">
        <v>31</v>
      </c>
      <c r="U82" s="4" t="s">
        <v>77</v>
      </c>
      <c r="W82" s="49">
        <v>-40</v>
      </c>
      <c r="Y82" s="67">
        <v>320383</v>
      </c>
      <c r="Z82" s="51"/>
      <c r="AA82" s="42">
        <f t="shared" ref="AA82:AA83" si="24">ROUND((100-W82)/S82,2)</f>
        <v>3.11</v>
      </c>
      <c r="AC82" s="67">
        <f t="shared" si="11"/>
        <v>-66180</v>
      </c>
    </row>
    <row r="83" spans="1:29" x14ac:dyDescent="0.25">
      <c r="A83" s="11">
        <v>373.2</v>
      </c>
      <c r="B83" s="4"/>
      <c r="C83" s="4" t="s">
        <v>97</v>
      </c>
      <c r="E83" s="71">
        <v>6446054.8899999997</v>
      </c>
      <c r="F83" s="72"/>
      <c r="G83" s="73">
        <v>2852590.7199999997</v>
      </c>
      <c r="I83" s="19">
        <v>40</v>
      </c>
      <c r="J83" s="4" t="s">
        <v>31</v>
      </c>
      <c r="K83" s="4" t="s">
        <v>77</v>
      </c>
      <c r="M83" s="49">
        <v>-50</v>
      </c>
      <c r="N83" s="82"/>
      <c r="O83" s="67">
        <f t="shared" si="10"/>
        <v>241727</v>
      </c>
      <c r="P83" s="51"/>
      <c r="Q83" s="42">
        <f t="shared" si="23"/>
        <v>3.75</v>
      </c>
      <c r="S83" s="19">
        <v>45</v>
      </c>
      <c r="T83" s="4" t="s">
        <v>31</v>
      </c>
      <c r="U83" s="4" t="s">
        <v>77</v>
      </c>
      <c r="W83" s="49">
        <v>-40</v>
      </c>
      <c r="Y83" s="67">
        <v>200343</v>
      </c>
      <c r="Z83" s="51"/>
      <c r="AA83" s="42">
        <f t="shared" si="24"/>
        <v>3.11</v>
      </c>
      <c r="AC83" s="67">
        <f t="shared" si="11"/>
        <v>-41384</v>
      </c>
    </row>
    <row r="84" spans="1:29" x14ac:dyDescent="0.25">
      <c r="B84" s="4"/>
      <c r="E84" s="52"/>
      <c r="F84" s="53"/>
      <c r="G84" s="54"/>
      <c r="I84" s="19"/>
      <c r="M84" s="49"/>
      <c r="O84" s="55"/>
      <c r="Q84" s="42"/>
      <c r="W84" s="49"/>
      <c r="Y84" s="55"/>
      <c r="Z84" s="62"/>
      <c r="AA84" s="42"/>
      <c r="AC84" s="55"/>
    </row>
    <row r="85" spans="1:29" ht="15.6" x14ac:dyDescent="0.3">
      <c r="A85" s="30"/>
      <c r="B85" s="43" t="s">
        <v>98</v>
      </c>
      <c r="C85" s="32"/>
      <c r="E85" s="63">
        <f>SUBTOTAL(9,E53:E83)</f>
        <v>1025147535.1699998</v>
      </c>
      <c r="F85" s="53"/>
      <c r="G85" s="58">
        <f>SUBTOTAL(9,G53:G83)</f>
        <v>308639698.3300001</v>
      </c>
      <c r="I85" s="19"/>
      <c r="M85" s="49"/>
      <c r="O85" s="60">
        <f>SUBTOTAL(9,O53:O83)</f>
        <v>29277388</v>
      </c>
      <c r="Q85" s="61">
        <f>ROUND(O85/E85*100,2)</f>
        <v>2.86</v>
      </c>
      <c r="W85" s="49"/>
      <c r="Y85" s="60">
        <f>SUBTOTAL(9,Y53:Y83)</f>
        <v>30964868</v>
      </c>
      <c r="Z85" s="65"/>
      <c r="AA85" s="61">
        <f>ROUND(Y85/E85*100,2)</f>
        <v>3.02</v>
      </c>
      <c r="AC85" s="60">
        <f>SUBTOTAL(9,AC53:AC83)</f>
        <v>1687480</v>
      </c>
    </row>
    <row r="86" spans="1:29" ht="15.6" x14ac:dyDescent="0.3">
      <c r="A86" s="30"/>
      <c r="B86" s="43"/>
      <c r="C86" s="32"/>
      <c r="E86" s="63"/>
      <c r="F86" s="53"/>
      <c r="G86" s="58"/>
      <c r="I86" s="68"/>
      <c r="M86" s="69"/>
      <c r="O86" s="50"/>
      <c r="P86" s="65"/>
      <c r="Q86" s="70"/>
      <c r="S86" s="68"/>
      <c r="W86" s="69"/>
      <c r="Y86" s="50"/>
      <c r="AA86" s="70"/>
      <c r="AC86" s="50"/>
    </row>
    <row r="87" spans="1:29" ht="15.6" x14ac:dyDescent="0.3">
      <c r="B87" s="43" t="s">
        <v>99</v>
      </c>
      <c r="E87" s="71"/>
      <c r="F87" s="72"/>
      <c r="G87" s="73"/>
      <c r="I87" s="19"/>
      <c r="M87" s="49"/>
      <c r="O87" s="74"/>
      <c r="Q87" s="42"/>
      <c r="W87" s="49"/>
      <c r="Y87" s="74"/>
      <c r="Z87" s="62"/>
      <c r="AA87" s="42"/>
      <c r="AC87" s="74"/>
    </row>
    <row r="88" spans="1:29" ht="15.6" x14ac:dyDescent="0.3">
      <c r="A88" s="11">
        <v>389.1</v>
      </c>
      <c r="B88" s="32"/>
      <c r="C88" s="4" t="s">
        <v>55</v>
      </c>
      <c r="E88" s="44">
        <v>15415.67</v>
      </c>
      <c r="F88" s="22"/>
      <c r="G88" s="45">
        <v>0</v>
      </c>
      <c r="I88" s="46"/>
      <c r="J88" s="4" t="s">
        <v>31</v>
      </c>
      <c r="K88" s="5"/>
      <c r="M88" s="47" t="s">
        <v>31</v>
      </c>
      <c r="O88" s="48">
        <f t="shared" ref="O88:O89" si="25">+ROUND(Q88*$E88/100,0)</f>
        <v>0</v>
      </c>
      <c r="P88" s="51"/>
      <c r="Q88" s="41">
        <v>0</v>
      </c>
      <c r="S88" s="46"/>
      <c r="T88" s="4" t="s">
        <v>31</v>
      </c>
      <c r="U88" s="5"/>
      <c r="W88" s="47" t="s">
        <v>31</v>
      </c>
      <c r="Y88" s="48">
        <v>0</v>
      </c>
      <c r="Z88" s="51"/>
      <c r="AA88" s="41">
        <v>0</v>
      </c>
      <c r="AC88" s="48">
        <f t="shared" ref="AC88:AC89" si="26">ROUND(Y88-O88,0)</f>
        <v>0</v>
      </c>
    </row>
    <row r="89" spans="1:29" x14ac:dyDescent="0.25">
      <c r="A89" s="11">
        <v>390</v>
      </c>
      <c r="B89" s="4"/>
      <c r="C89" s="4" t="s">
        <v>75</v>
      </c>
      <c r="E89" s="39">
        <v>7527087.8399999999</v>
      </c>
      <c r="F89" s="53"/>
      <c r="G89" s="40">
        <v>2388811.38</v>
      </c>
      <c r="I89" s="19">
        <v>45</v>
      </c>
      <c r="J89" s="4" t="s">
        <v>31</v>
      </c>
      <c r="K89" s="4" t="s">
        <v>61</v>
      </c>
      <c r="M89" s="49">
        <v>-40</v>
      </c>
      <c r="O89" s="48">
        <f t="shared" si="25"/>
        <v>234092</v>
      </c>
      <c r="P89" s="51"/>
      <c r="Q89" s="42">
        <f t="shared" ref="Q89" si="27">ROUND((100-M89)/I89,2)</f>
        <v>3.11</v>
      </c>
      <c r="S89" s="19">
        <v>45</v>
      </c>
      <c r="T89" s="4" t="s">
        <v>31</v>
      </c>
      <c r="U89" s="4" t="s">
        <v>61</v>
      </c>
      <c r="W89" s="49">
        <v>-30</v>
      </c>
      <c r="Y89" s="48">
        <v>215607</v>
      </c>
      <c r="Z89" s="51"/>
      <c r="AA89" s="42">
        <f>ROUND((100-W89)/S89,2)</f>
        <v>2.89</v>
      </c>
      <c r="AC89" s="48">
        <f t="shared" si="26"/>
        <v>-18485</v>
      </c>
    </row>
    <row r="90" spans="1:29" ht="15.6" x14ac:dyDescent="0.3">
      <c r="B90" s="4"/>
      <c r="E90" s="75"/>
      <c r="F90" s="72"/>
      <c r="G90" s="45"/>
      <c r="I90" s="76"/>
      <c r="J90" s="38"/>
      <c r="K90" s="77"/>
      <c r="M90" s="49"/>
      <c r="O90" s="48"/>
      <c r="Q90" s="42"/>
      <c r="S90" s="76"/>
      <c r="T90" s="38"/>
      <c r="U90" s="77"/>
      <c r="W90" s="49"/>
      <c r="Y90" s="48"/>
      <c r="Z90" s="62"/>
      <c r="AA90" s="42"/>
      <c r="AC90" s="48"/>
    </row>
    <row r="91" spans="1:29" ht="15.6" x14ac:dyDescent="0.3">
      <c r="B91" s="4"/>
      <c r="C91" s="4" t="s">
        <v>100</v>
      </c>
      <c r="E91" s="75"/>
      <c r="F91" s="72"/>
      <c r="G91" s="45"/>
      <c r="I91" s="76"/>
      <c r="J91" s="38"/>
      <c r="K91" s="77"/>
      <c r="M91" s="49"/>
      <c r="O91" s="48"/>
      <c r="Q91" s="42"/>
      <c r="S91" s="76"/>
      <c r="T91" s="38"/>
      <c r="U91" s="77"/>
      <c r="W91" s="49"/>
      <c r="Y91" s="48"/>
      <c r="Z91" s="62"/>
      <c r="AA91" s="42"/>
      <c r="AC91" s="48"/>
    </row>
    <row r="92" spans="1:29" x14ac:dyDescent="0.25">
      <c r="A92" s="11">
        <v>391.1</v>
      </c>
      <c r="B92" s="4"/>
      <c r="C92" s="78" t="s">
        <v>101</v>
      </c>
      <c r="E92" s="39">
        <v>516303.10000000003</v>
      </c>
      <c r="F92" s="53"/>
      <c r="G92" s="40">
        <v>30280.23</v>
      </c>
      <c r="I92" s="19">
        <v>20</v>
      </c>
      <c r="J92" s="4" t="s">
        <v>31</v>
      </c>
      <c r="K92" s="4" t="s">
        <v>33</v>
      </c>
      <c r="M92" s="49">
        <v>0</v>
      </c>
      <c r="O92" s="48">
        <f>+ROUND(Q92*$E92/100,0)</f>
        <v>25815</v>
      </c>
      <c r="P92" s="51"/>
      <c r="Q92" s="42">
        <f t="shared" ref="Q92:Q96" si="28">ROUND((100-M92)/I92,2)</f>
        <v>5</v>
      </c>
      <c r="S92" s="19">
        <v>20</v>
      </c>
      <c r="T92" s="4" t="s">
        <v>31</v>
      </c>
      <c r="U92" s="4" t="s">
        <v>33</v>
      </c>
      <c r="W92" s="49">
        <v>0</v>
      </c>
      <c r="Y92" s="48">
        <f t="shared" ref="Y92:Y96" si="29">+ROUND(AA92*$E92/100,0)</f>
        <v>25815</v>
      </c>
      <c r="Z92" s="51"/>
      <c r="AA92" s="42">
        <f t="shared" ref="AA92:AA96" si="30">ROUND((100-W92)/S92,2)</f>
        <v>5</v>
      </c>
      <c r="AC92" s="48">
        <f t="shared" ref="AC92:AC96" si="31">ROUND(Y92-O92,0)</f>
        <v>0</v>
      </c>
    </row>
    <row r="93" spans="1:29" x14ac:dyDescent="0.25">
      <c r="A93" s="11">
        <v>391.2</v>
      </c>
      <c r="B93" s="4"/>
      <c r="C93" s="78" t="s">
        <v>102</v>
      </c>
      <c r="E93" s="39">
        <v>38971.86</v>
      </c>
      <c r="F93" s="53"/>
      <c r="G93" s="40">
        <v>7937.12</v>
      </c>
      <c r="I93" s="19">
        <v>15</v>
      </c>
      <c r="J93" s="4" t="s">
        <v>31</v>
      </c>
      <c r="K93" s="4" t="s">
        <v>33</v>
      </c>
      <c r="M93" s="49">
        <v>0</v>
      </c>
      <c r="O93" s="48">
        <f t="shared" ref="O93:O96" si="32">+ROUND(Q93*$E93/100,0)</f>
        <v>2599</v>
      </c>
      <c r="P93" s="51"/>
      <c r="Q93" s="42">
        <f t="shared" si="28"/>
        <v>6.67</v>
      </c>
      <c r="S93" s="19">
        <v>15</v>
      </c>
      <c r="T93" s="4" t="s">
        <v>31</v>
      </c>
      <c r="U93" s="4" t="s">
        <v>33</v>
      </c>
      <c r="W93" s="49">
        <v>0</v>
      </c>
      <c r="Y93" s="48">
        <f t="shared" si="29"/>
        <v>2599</v>
      </c>
      <c r="Z93" s="51"/>
      <c r="AA93" s="42">
        <f t="shared" si="30"/>
        <v>6.67</v>
      </c>
      <c r="AC93" s="48">
        <f t="shared" si="31"/>
        <v>0</v>
      </c>
    </row>
    <row r="94" spans="1:29" x14ac:dyDescent="0.25">
      <c r="A94" s="11">
        <v>391.7</v>
      </c>
      <c r="B94" s="4"/>
      <c r="C94" s="78" t="s">
        <v>103</v>
      </c>
      <c r="E94" s="39">
        <v>3417724.81</v>
      </c>
      <c r="F94" s="53"/>
      <c r="G94" s="40">
        <v>1163788.28</v>
      </c>
      <c r="I94" s="19">
        <v>8</v>
      </c>
      <c r="J94" s="4" t="s">
        <v>31</v>
      </c>
      <c r="K94" s="4" t="s">
        <v>33</v>
      </c>
      <c r="M94" s="49">
        <v>0</v>
      </c>
      <c r="O94" s="48">
        <f t="shared" si="32"/>
        <v>427216</v>
      </c>
      <c r="P94" s="51"/>
      <c r="Q94" s="42">
        <f t="shared" si="28"/>
        <v>12.5</v>
      </c>
      <c r="S94" s="19">
        <v>8</v>
      </c>
      <c r="T94" s="4" t="s">
        <v>31</v>
      </c>
      <c r="U94" s="4" t="s">
        <v>33</v>
      </c>
      <c r="W94" s="49">
        <v>0</v>
      </c>
      <c r="Y94" s="48">
        <f t="shared" si="29"/>
        <v>427216</v>
      </c>
      <c r="Z94" s="51"/>
      <c r="AA94" s="42">
        <f t="shared" si="30"/>
        <v>12.5</v>
      </c>
      <c r="AC94" s="48">
        <f t="shared" si="31"/>
        <v>0</v>
      </c>
    </row>
    <row r="95" spans="1:29" x14ac:dyDescent="0.25">
      <c r="A95" s="11">
        <v>391.71</v>
      </c>
      <c r="B95" s="4"/>
      <c r="C95" s="78" t="s">
        <v>104</v>
      </c>
      <c r="E95" s="39">
        <v>0</v>
      </c>
      <c r="F95" s="53"/>
      <c r="G95" s="40">
        <v>199386.92</v>
      </c>
      <c r="I95" s="19">
        <v>8</v>
      </c>
      <c r="J95" s="4" t="s">
        <v>31</v>
      </c>
      <c r="K95" s="4" t="s">
        <v>33</v>
      </c>
      <c r="M95" s="49">
        <v>0</v>
      </c>
      <c r="O95" s="48">
        <f t="shared" si="32"/>
        <v>0</v>
      </c>
      <c r="P95" s="51"/>
      <c r="Q95" s="42">
        <f t="shared" si="28"/>
        <v>12.5</v>
      </c>
      <c r="S95" s="19">
        <v>8</v>
      </c>
      <c r="T95" s="4" t="s">
        <v>31</v>
      </c>
      <c r="U95" s="4" t="s">
        <v>33</v>
      </c>
      <c r="W95" s="49">
        <v>0</v>
      </c>
      <c r="Y95" s="48">
        <f t="shared" si="29"/>
        <v>0</v>
      </c>
      <c r="Z95" s="51"/>
      <c r="AA95" s="42">
        <f t="shared" si="30"/>
        <v>12.5</v>
      </c>
      <c r="AC95" s="48">
        <f t="shared" si="31"/>
        <v>0</v>
      </c>
    </row>
    <row r="96" spans="1:29" x14ac:dyDescent="0.25">
      <c r="A96" s="11">
        <v>391.8</v>
      </c>
      <c r="B96" s="4"/>
      <c r="C96" s="78" t="s">
        <v>105</v>
      </c>
      <c r="E96" s="39">
        <v>6543597.5199999996</v>
      </c>
      <c r="F96" s="53"/>
      <c r="G96" s="40">
        <v>4529362.66</v>
      </c>
      <c r="I96" s="19">
        <v>13</v>
      </c>
      <c r="J96" s="4" t="s">
        <v>31</v>
      </c>
      <c r="K96" s="4" t="s">
        <v>33</v>
      </c>
      <c r="M96" s="49">
        <v>0</v>
      </c>
      <c r="O96" s="48">
        <f t="shared" si="32"/>
        <v>503203</v>
      </c>
      <c r="P96" s="51"/>
      <c r="Q96" s="42">
        <f t="shared" si="28"/>
        <v>7.69</v>
      </c>
      <c r="S96" s="19">
        <v>13</v>
      </c>
      <c r="T96" s="4" t="s">
        <v>31</v>
      </c>
      <c r="U96" s="4" t="s">
        <v>33</v>
      </c>
      <c r="W96" s="49">
        <v>0</v>
      </c>
      <c r="Y96" s="48">
        <f t="shared" si="29"/>
        <v>503203</v>
      </c>
      <c r="Z96" s="51"/>
      <c r="AA96" s="42">
        <f t="shared" si="30"/>
        <v>7.69</v>
      </c>
      <c r="AC96" s="48">
        <f t="shared" si="31"/>
        <v>0</v>
      </c>
    </row>
    <row r="97" spans="1:29" x14ac:dyDescent="0.25">
      <c r="B97" s="4"/>
      <c r="C97" s="4" t="s">
        <v>106</v>
      </c>
      <c r="E97" s="79">
        <f>SUBTOTAL(9,E92:E96)</f>
        <v>10516597.289999999</v>
      </c>
      <c r="F97" s="72"/>
      <c r="G97" s="80">
        <f>SUBTOTAL(9,G92:G96)</f>
        <v>5930755.21</v>
      </c>
      <c r="I97" s="76"/>
      <c r="J97" s="38"/>
      <c r="K97" s="77"/>
      <c r="M97" s="49"/>
      <c r="O97" s="81">
        <f>SUBTOTAL(9,O92:O96)</f>
        <v>958833</v>
      </c>
      <c r="Q97" s="42">
        <f>ROUND(O97/E97*100,2)</f>
        <v>9.1199999999999992</v>
      </c>
      <c r="S97" s="76"/>
      <c r="T97" s="38"/>
      <c r="U97" s="77"/>
      <c r="W97" s="49"/>
      <c r="Y97" s="81">
        <f>SUBTOTAL(9,Y92:Y96)</f>
        <v>958833</v>
      </c>
      <c r="Z97" s="62"/>
      <c r="AA97" s="42">
        <f>ROUND(Y97/E97*100,2)</f>
        <v>9.1199999999999992</v>
      </c>
      <c r="AC97" s="81">
        <f>SUBTOTAL(9,AC92:AC96)</f>
        <v>0</v>
      </c>
    </row>
    <row r="98" spans="1:29" ht="15.6" x14ac:dyDescent="0.3">
      <c r="B98" s="4"/>
      <c r="E98" s="75"/>
      <c r="F98" s="72"/>
      <c r="G98" s="45"/>
      <c r="I98" s="76"/>
      <c r="J98" s="38"/>
      <c r="K98" s="77"/>
      <c r="M98" s="49"/>
      <c r="O98" s="48"/>
      <c r="Q98" s="42"/>
      <c r="S98" s="76"/>
      <c r="T98" s="38"/>
      <c r="U98" s="77"/>
      <c r="W98" s="49"/>
      <c r="Y98" s="48"/>
      <c r="Z98" s="62"/>
      <c r="AA98" s="42"/>
      <c r="AC98" s="48"/>
    </row>
    <row r="99" spans="1:29" ht="15.6" x14ac:dyDescent="0.3">
      <c r="B99" s="4"/>
      <c r="C99" s="4" t="s">
        <v>107</v>
      </c>
      <c r="E99" s="75"/>
      <c r="F99" s="72"/>
      <c r="G99" s="45"/>
      <c r="I99" s="76"/>
      <c r="J99" s="38"/>
      <c r="K99" s="77"/>
      <c r="M99" s="49"/>
      <c r="O99" s="48"/>
      <c r="Q99" s="42"/>
      <c r="S99" s="76"/>
      <c r="T99" s="38"/>
      <c r="U99" s="77"/>
      <c r="W99" s="49"/>
      <c r="Y99" s="48"/>
      <c r="Z99" s="62"/>
      <c r="AA99" s="42"/>
      <c r="AC99" s="48"/>
    </row>
    <row r="100" spans="1:29" x14ac:dyDescent="0.25">
      <c r="A100" s="11">
        <v>392.1</v>
      </c>
      <c r="B100" s="4"/>
      <c r="C100" s="78" t="s">
        <v>108</v>
      </c>
      <c r="E100" s="39">
        <v>651206.09</v>
      </c>
      <c r="F100" s="53"/>
      <c r="G100" s="40">
        <v>502222.94</v>
      </c>
      <c r="I100" s="19">
        <v>12</v>
      </c>
      <c r="J100" s="4" t="s">
        <v>31</v>
      </c>
      <c r="K100" s="4" t="s">
        <v>109</v>
      </c>
      <c r="M100" s="49">
        <v>10</v>
      </c>
      <c r="O100" s="48">
        <f t="shared" ref="O100:O103" si="33">+ROUND(Q100*$E100/100,0)</f>
        <v>48840</v>
      </c>
      <c r="P100" s="51"/>
      <c r="Q100" s="42">
        <f t="shared" ref="Q100:Q103" si="34">ROUND((100-M100)/I100,2)</f>
        <v>7.5</v>
      </c>
      <c r="S100" s="19">
        <v>12</v>
      </c>
      <c r="T100" s="4" t="s">
        <v>31</v>
      </c>
      <c r="U100" s="4" t="s">
        <v>57</v>
      </c>
      <c r="W100" s="49">
        <v>10</v>
      </c>
      <c r="Y100" s="48">
        <v>48821</v>
      </c>
      <c r="Z100" s="51"/>
      <c r="AA100" s="42">
        <f t="shared" ref="AA100:AA103" si="35">ROUND((100-W100)/S100,2)</f>
        <v>7.5</v>
      </c>
      <c r="AC100" s="48">
        <f t="shared" ref="AC100:AC103" si="36">ROUND(Y100-O100,0)</f>
        <v>-19</v>
      </c>
    </row>
    <row r="101" spans="1:29" x14ac:dyDescent="0.25">
      <c r="A101" s="11">
        <v>392.2</v>
      </c>
      <c r="B101" s="4"/>
      <c r="C101" s="78" t="s">
        <v>110</v>
      </c>
      <c r="E101" s="39">
        <v>9456205.2300000004</v>
      </c>
      <c r="F101" s="53"/>
      <c r="G101" s="40">
        <v>6831626.6100000003</v>
      </c>
      <c r="I101" s="19">
        <v>9</v>
      </c>
      <c r="J101" s="4" t="s">
        <v>31</v>
      </c>
      <c r="K101" s="4" t="s">
        <v>109</v>
      </c>
      <c r="M101" s="49">
        <v>10</v>
      </c>
      <c r="O101" s="48">
        <f t="shared" si="33"/>
        <v>945621</v>
      </c>
      <c r="P101" s="51"/>
      <c r="Q101" s="42">
        <f t="shared" si="34"/>
        <v>10</v>
      </c>
      <c r="S101" s="19">
        <v>10</v>
      </c>
      <c r="T101" s="4" t="s">
        <v>31</v>
      </c>
      <c r="U101" s="4" t="s">
        <v>111</v>
      </c>
      <c r="W101" s="49">
        <v>10</v>
      </c>
      <c r="Y101" s="48">
        <v>851058</v>
      </c>
      <c r="Z101" s="51"/>
      <c r="AA101" s="42">
        <f t="shared" si="35"/>
        <v>9</v>
      </c>
      <c r="AC101" s="48">
        <f t="shared" si="36"/>
        <v>-94563</v>
      </c>
    </row>
    <row r="102" spans="1:29" x14ac:dyDescent="0.25">
      <c r="A102" s="11">
        <v>392.3</v>
      </c>
      <c r="B102" s="4"/>
      <c r="C102" s="78" t="s">
        <v>112</v>
      </c>
      <c r="E102" s="39">
        <v>17056571.809999999</v>
      </c>
      <c r="F102" s="53"/>
      <c r="G102" s="40">
        <v>11747175.800000001</v>
      </c>
      <c r="I102" s="19">
        <v>13</v>
      </c>
      <c r="J102" s="4" t="s">
        <v>31</v>
      </c>
      <c r="K102" s="4" t="s">
        <v>54</v>
      </c>
      <c r="M102" s="49">
        <v>5</v>
      </c>
      <c r="O102" s="48">
        <f t="shared" si="33"/>
        <v>1246835</v>
      </c>
      <c r="P102" s="51"/>
      <c r="Q102" s="42">
        <f t="shared" si="34"/>
        <v>7.31</v>
      </c>
      <c r="S102" s="19">
        <v>14</v>
      </c>
      <c r="T102" s="4" t="s">
        <v>31</v>
      </c>
      <c r="U102" s="4" t="s">
        <v>113</v>
      </c>
      <c r="W102" s="49">
        <v>5</v>
      </c>
      <c r="Y102" s="48">
        <v>1156947</v>
      </c>
      <c r="Z102" s="51"/>
      <c r="AA102" s="42">
        <f t="shared" si="35"/>
        <v>6.79</v>
      </c>
      <c r="AC102" s="48">
        <f t="shared" si="36"/>
        <v>-89888</v>
      </c>
    </row>
    <row r="103" spans="1:29" x14ac:dyDescent="0.25">
      <c r="A103" s="11">
        <v>392.4</v>
      </c>
      <c r="B103" s="4"/>
      <c r="C103" s="78" t="s">
        <v>114</v>
      </c>
      <c r="E103" s="39">
        <v>1922104.74</v>
      </c>
      <c r="F103" s="53"/>
      <c r="G103" s="40">
        <v>1289866.1499999999</v>
      </c>
      <c r="I103" s="19">
        <v>12</v>
      </c>
      <c r="J103" s="4" t="s">
        <v>31</v>
      </c>
      <c r="K103" s="4" t="s">
        <v>54</v>
      </c>
      <c r="M103" s="49">
        <v>5</v>
      </c>
      <c r="O103" s="48">
        <f t="shared" si="33"/>
        <v>152231</v>
      </c>
      <c r="P103" s="51"/>
      <c r="Q103" s="42">
        <f t="shared" si="34"/>
        <v>7.92</v>
      </c>
      <c r="S103" s="19">
        <v>14</v>
      </c>
      <c r="T103" s="4" t="s">
        <v>31</v>
      </c>
      <c r="U103" s="4" t="s">
        <v>113</v>
      </c>
      <c r="W103" s="49">
        <v>5</v>
      </c>
      <c r="Y103" s="48">
        <v>130376</v>
      </c>
      <c r="Z103" s="51"/>
      <c r="AA103" s="42">
        <f t="shared" si="35"/>
        <v>6.79</v>
      </c>
      <c r="AC103" s="48">
        <f t="shared" si="36"/>
        <v>-21855</v>
      </c>
    </row>
    <row r="104" spans="1:29" x14ac:dyDescent="0.25">
      <c r="B104" s="4"/>
      <c r="C104" s="4" t="s">
        <v>115</v>
      </c>
      <c r="E104" s="79">
        <f>SUBTOTAL(9,E100:E103)</f>
        <v>29086087.869999997</v>
      </c>
      <c r="F104" s="72"/>
      <c r="G104" s="80">
        <f>SUBTOTAL(9,G100:G103)</f>
        <v>20370891.5</v>
      </c>
      <c r="I104" s="76"/>
      <c r="J104" s="38"/>
      <c r="K104" s="77"/>
      <c r="M104" s="49"/>
      <c r="O104" s="81">
        <f>SUBTOTAL(9,O100:O103)</f>
        <v>2393527</v>
      </c>
      <c r="Q104" s="42">
        <f>ROUND(O104/$E104*100,2)</f>
        <v>8.23</v>
      </c>
      <c r="S104" s="76"/>
      <c r="T104" s="38"/>
      <c r="U104" s="77"/>
      <c r="W104" s="49"/>
      <c r="Y104" s="81">
        <f>SUBTOTAL(9,Y100:Y103)</f>
        <v>2187202</v>
      </c>
      <c r="Z104" s="62"/>
      <c r="AA104" s="42">
        <f>ROUND(Y104/$E104*100,2)</f>
        <v>7.52</v>
      </c>
      <c r="AC104" s="81">
        <f>SUBTOTAL(9,AC100:AC103)</f>
        <v>-206325</v>
      </c>
    </row>
    <row r="105" spans="1:29" ht="15.6" x14ac:dyDescent="0.3">
      <c r="B105" s="4"/>
      <c r="E105" s="75"/>
      <c r="F105" s="72"/>
      <c r="G105" s="45"/>
      <c r="I105" s="76"/>
      <c r="J105" s="38"/>
      <c r="K105" s="77"/>
      <c r="M105" s="49"/>
      <c r="O105" s="48"/>
      <c r="Q105" s="42"/>
      <c r="S105" s="76"/>
      <c r="T105" s="38"/>
      <c r="U105" s="77"/>
      <c r="W105" s="49"/>
      <c r="Y105" s="48"/>
      <c r="Z105" s="62"/>
      <c r="AA105" s="42"/>
      <c r="AC105" s="48"/>
    </row>
    <row r="106" spans="1:29" x14ac:dyDescent="0.25">
      <c r="A106" s="11">
        <v>393</v>
      </c>
      <c r="B106" s="4"/>
      <c r="C106" s="4" t="s">
        <v>116</v>
      </c>
      <c r="E106" s="39">
        <v>6617.71</v>
      </c>
      <c r="F106" s="53"/>
      <c r="G106" s="40">
        <v>830.45</v>
      </c>
      <c r="I106" s="19">
        <v>20</v>
      </c>
      <c r="J106" s="4" t="s">
        <v>31</v>
      </c>
      <c r="K106" s="4" t="s">
        <v>33</v>
      </c>
      <c r="M106" s="49">
        <v>0</v>
      </c>
      <c r="O106" s="48">
        <f t="shared" ref="O106:O114" si="37">+ROUND(Q106*$E106/100,0)</f>
        <v>331</v>
      </c>
      <c r="P106" s="51"/>
      <c r="Q106" s="42">
        <f t="shared" ref="Q106:Q114" si="38">ROUND((100-M106)/I106,2)</f>
        <v>5</v>
      </c>
      <c r="S106" s="19">
        <v>20</v>
      </c>
      <c r="T106" s="4" t="s">
        <v>31</v>
      </c>
      <c r="U106" s="4" t="s">
        <v>33</v>
      </c>
      <c r="W106" s="49">
        <v>0</v>
      </c>
      <c r="Y106" s="48">
        <f t="shared" ref="Y106:Y108" si="39">+ROUND(AA106*$E106/100,0)</f>
        <v>331</v>
      </c>
      <c r="Z106" s="51"/>
      <c r="AA106" s="42">
        <f t="shared" ref="AA106:AA114" si="40">ROUND((100-W106)/S106,2)</f>
        <v>5</v>
      </c>
      <c r="AC106" s="48">
        <f t="shared" ref="AC106:AC114" si="41">ROUND(Y106-O106,0)</f>
        <v>0</v>
      </c>
    </row>
    <row r="107" spans="1:29" x14ac:dyDescent="0.25">
      <c r="A107" s="11">
        <v>394</v>
      </c>
      <c r="B107" s="4"/>
      <c r="C107" s="4" t="s">
        <v>117</v>
      </c>
      <c r="E107" s="39">
        <v>4037889.28</v>
      </c>
      <c r="F107" s="53"/>
      <c r="G107" s="40">
        <v>1637732.2000000002</v>
      </c>
      <c r="I107" s="19">
        <v>20</v>
      </c>
      <c r="J107" s="4" t="s">
        <v>31</v>
      </c>
      <c r="K107" s="4" t="s">
        <v>33</v>
      </c>
      <c r="M107" s="49">
        <v>0</v>
      </c>
      <c r="O107" s="48">
        <f t="shared" si="37"/>
        <v>201894</v>
      </c>
      <c r="P107" s="51"/>
      <c r="Q107" s="42">
        <f t="shared" si="38"/>
        <v>5</v>
      </c>
      <c r="S107" s="19">
        <v>20</v>
      </c>
      <c r="T107" s="4" t="s">
        <v>31</v>
      </c>
      <c r="U107" s="4" t="s">
        <v>33</v>
      </c>
      <c r="W107" s="49">
        <v>0</v>
      </c>
      <c r="Y107" s="48">
        <f t="shared" si="39"/>
        <v>201894</v>
      </c>
      <c r="Z107" s="51"/>
      <c r="AA107" s="42">
        <f t="shared" si="40"/>
        <v>5</v>
      </c>
      <c r="AC107" s="48">
        <f t="shared" si="41"/>
        <v>0</v>
      </c>
    </row>
    <row r="108" spans="1:29" x14ac:dyDescent="0.25">
      <c r="A108" s="11">
        <v>395</v>
      </c>
      <c r="B108" s="4"/>
      <c r="C108" s="4" t="s">
        <v>118</v>
      </c>
      <c r="E108" s="39">
        <v>4685790.66</v>
      </c>
      <c r="F108" s="53"/>
      <c r="G108" s="40">
        <v>1326143.1600000001</v>
      </c>
      <c r="I108" s="19">
        <v>20</v>
      </c>
      <c r="J108" s="4" t="s">
        <v>31</v>
      </c>
      <c r="K108" s="4" t="s">
        <v>33</v>
      </c>
      <c r="M108" s="49">
        <v>0</v>
      </c>
      <c r="O108" s="48">
        <f t="shared" si="37"/>
        <v>234290</v>
      </c>
      <c r="P108" s="51"/>
      <c r="Q108" s="42">
        <f t="shared" si="38"/>
        <v>5</v>
      </c>
      <c r="S108" s="19">
        <v>20</v>
      </c>
      <c r="T108" s="4" t="s">
        <v>31</v>
      </c>
      <c r="U108" s="4" t="s">
        <v>33</v>
      </c>
      <c r="W108" s="49">
        <v>0</v>
      </c>
      <c r="Y108" s="48">
        <f t="shared" si="39"/>
        <v>234290</v>
      </c>
      <c r="Z108" s="51"/>
      <c r="AA108" s="42">
        <f t="shared" si="40"/>
        <v>5</v>
      </c>
      <c r="AC108" s="48">
        <f t="shared" si="41"/>
        <v>0</v>
      </c>
    </row>
    <row r="109" spans="1:29" x14ac:dyDescent="0.25">
      <c r="A109" s="11">
        <v>396</v>
      </c>
      <c r="B109" s="4"/>
      <c r="C109" s="4" t="s">
        <v>119</v>
      </c>
      <c r="E109" s="39">
        <v>651154.79</v>
      </c>
      <c r="F109" s="53"/>
      <c r="G109" s="40">
        <v>1249778.93</v>
      </c>
      <c r="I109" s="19">
        <v>18</v>
      </c>
      <c r="J109" s="4" t="s">
        <v>31</v>
      </c>
      <c r="K109" s="4" t="s">
        <v>65</v>
      </c>
      <c r="M109" s="49">
        <v>15</v>
      </c>
      <c r="O109" s="67">
        <v>28017</v>
      </c>
      <c r="P109" s="51"/>
      <c r="Q109" s="42">
        <f t="shared" si="38"/>
        <v>4.72</v>
      </c>
      <c r="S109" s="19">
        <v>18</v>
      </c>
      <c r="T109" s="4" t="s">
        <v>31</v>
      </c>
      <c r="U109" s="4" t="s">
        <v>65</v>
      </c>
      <c r="W109" s="49">
        <v>15</v>
      </c>
      <c r="Y109" s="48">
        <v>28017</v>
      </c>
      <c r="Z109" s="51"/>
      <c r="AA109" s="42">
        <f t="shared" si="40"/>
        <v>4.72</v>
      </c>
      <c r="AC109" s="48">
        <f t="shared" si="41"/>
        <v>0</v>
      </c>
    </row>
    <row r="110" spans="1:29" ht="15.6" x14ac:dyDescent="0.3">
      <c r="A110" s="11">
        <v>396.1</v>
      </c>
      <c r="B110" s="32"/>
      <c r="C110" s="4" t="s">
        <v>120</v>
      </c>
      <c r="E110" s="39">
        <v>283443.81</v>
      </c>
      <c r="F110" s="53"/>
      <c r="G110" s="40">
        <v>220673.77000000002</v>
      </c>
      <c r="I110" s="19">
        <v>18</v>
      </c>
      <c r="J110" s="4" t="s">
        <v>31</v>
      </c>
      <c r="K110" s="4" t="s">
        <v>65</v>
      </c>
      <c r="M110" s="49">
        <v>15</v>
      </c>
      <c r="O110" s="67">
        <v>13396</v>
      </c>
      <c r="P110" s="51"/>
      <c r="Q110" s="42">
        <f t="shared" si="38"/>
        <v>4.72</v>
      </c>
      <c r="S110" s="19">
        <v>18</v>
      </c>
      <c r="T110" s="4" t="s">
        <v>31</v>
      </c>
      <c r="U110" s="4" t="s">
        <v>65</v>
      </c>
      <c r="W110" s="49">
        <v>15</v>
      </c>
      <c r="Y110" s="48">
        <v>13396</v>
      </c>
      <c r="Z110" s="51"/>
      <c r="AA110" s="42">
        <f t="shared" si="40"/>
        <v>4.72</v>
      </c>
      <c r="AC110" s="48">
        <f t="shared" si="41"/>
        <v>0</v>
      </c>
    </row>
    <row r="111" spans="1:29" x14ac:dyDescent="0.25">
      <c r="A111" s="11">
        <v>397</v>
      </c>
      <c r="B111" s="4"/>
      <c r="C111" s="4" t="s">
        <v>121</v>
      </c>
      <c r="E111" s="39">
        <v>7360030.6299999999</v>
      </c>
      <c r="F111" s="53"/>
      <c r="G111" s="40">
        <v>1221008.27</v>
      </c>
      <c r="I111" s="19">
        <v>15</v>
      </c>
      <c r="J111" s="4" t="s">
        <v>31</v>
      </c>
      <c r="K111" s="4" t="s">
        <v>33</v>
      </c>
      <c r="M111" s="49">
        <v>0</v>
      </c>
      <c r="O111" s="48">
        <f t="shared" si="37"/>
        <v>490914</v>
      </c>
      <c r="P111" s="51"/>
      <c r="Q111" s="42">
        <f t="shared" si="38"/>
        <v>6.67</v>
      </c>
      <c r="S111" s="19">
        <v>15</v>
      </c>
      <c r="T111" s="4" t="s">
        <v>31</v>
      </c>
      <c r="U111" s="4" t="s">
        <v>33</v>
      </c>
      <c r="W111" s="49">
        <v>0</v>
      </c>
      <c r="Y111" s="48">
        <f t="shared" ref="Y111:Y114" si="42">+ROUND(AA111*$E111/100,0)</f>
        <v>490914</v>
      </c>
      <c r="Z111" s="51"/>
      <c r="AA111" s="42">
        <f t="shared" si="40"/>
        <v>6.67</v>
      </c>
      <c r="AC111" s="48">
        <f t="shared" si="41"/>
        <v>0</v>
      </c>
    </row>
    <row r="112" spans="1:29" ht="15.6" x14ac:dyDescent="0.3">
      <c r="A112" s="11">
        <v>397.1</v>
      </c>
      <c r="B112" s="32"/>
      <c r="C112" s="4" t="s">
        <v>122</v>
      </c>
      <c r="E112" s="39">
        <v>415486.11</v>
      </c>
      <c r="F112" s="53"/>
      <c r="G112" s="40">
        <v>300632.48</v>
      </c>
      <c r="I112" s="19">
        <v>15</v>
      </c>
      <c r="J112" s="4" t="s">
        <v>31</v>
      </c>
      <c r="K112" s="4" t="s">
        <v>33</v>
      </c>
      <c r="M112" s="49">
        <v>0</v>
      </c>
      <c r="O112" s="48">
        <f t="shared" si="37"/>
        <v>27713</v>
      </c>
      <c r="P112" s="51"/>
      <c r="Q112" s="42">
        <f t="shared" si="38"/>
        <v>6.67</v>
      </c>
      <c r="S112" s="19">
        <v>15</v>
      </c>
      <c r="T112" s="4" t="s">
        <v>31</v>
      </c>
      <c r="U112" s="4" t="s">
        <v>33</v>
      </c>
      <c r="W112" s="49">
        <v>0</v>
      </c>
      <c r="Y112" s="48">
        <f t="shared" si="42"/>
        <v>27713</v>
      </c>
      <c r="Z112" s="51"/>
      <c r="AA112" s="42">
        <f t="shared" si="40"/>
        <v>6.67</v>
      </c>
      <c r="AC112" s="48">
        <f t="shared" si="41"/>
        <v>0</v>
      </c>
    </row>
    <row r="113" spans="1:29" ht="15.6" x14ac:dyDescent="0.3">
      <c r="A113" s="11">
        <v>397.2</v>
      </c>
      <c r="B113" s="32"/>
      <c r="C113" s="4" t="s">
        <v>123</v>
      </c>
      <c r="E113" s="39">
        <v>0</v>
      </c>
      <c r="F113" s="72"/>
      <c r="G113" s="73">
        <v>-21549.05</v>
      </c>
      <c r="I113" s="19">
        <v>15</v>
      </c>
      <c r="J113" s="4" t="s">
        <v>31</v>
      </c>
      <c r="K113" s="4" t="s">
        <v>33</v>
      </c>
      <c r="M113" s="49">
        <v>0</v>
      </c>
      <c r="N113" s="82"/>
      <c r="O113" s="48">
        <f t="shared" si="37"/>
        <v>0</v>
      </c>
      <c r="P113" s="51"/>
      <c r="Q113" s="42">
        <f t="shared" si="38"/>
        <v>6.67</v>
      </c>
      <c r="S113" s="19">
        <v>15</v>
      </c>
      <c r="T113" s="4" t="s">
        <v>31</v>
      </c>
      <c r="U113" s="4" t="s">
        <v>33</v>
      </c>
      <c r="W113" s="49">
        <v>0</v>
      </c>
      <c r="Y113" s="48">
        <f t="shared" si="42"/>
        <v>0</v>
      </c>
      <c r="Z113" s="51"/>
      <c r="AA113" s="42">
        <f t="shared" si="40"/>
        <v>6.67</v>
      </c>
      <c r="AC113" s="48">
        <f t="shared" si="41"/>
        <v>0</v>
      </c>
    </row>
    <row r="114" spans="1:29" x14ac:dyDescent="0.25">
      <c r="A114" s="11">
        <v>398</v>
      </c>
      <c r="B114" s="4"/>
      <c r="C114" s="4" t="s">
        <v>124</v>
      </c>
      <c r="E114" s="39">
        <v>1786416.04</v>
      </c>
      <c r="F114" s="53"/>
      <c r="G114" s="40">
        <v>389556.2</v>
      </c>
      <c r="I114" s="19">
        <v>20</v>
      </c>
      <c r="J114" s="4" t="s">
        <v>31</v>
      </c>
      <c r="K114" s="4" t="s">
        <v>33</v>
      </c>
      <c r="M114" s="49">
        <v>0</v>
      </c>
      <c r="O114" s="48">
        <f t="shared" si="37"/>
        <v>89321</v>
      </c>
      <c r="P114" s="51"/>
      <c r="Q114" s="42">
        <f t="shared" si="38"/>
        <v>5</v>
      </c>
      <c r="S114" s="19">
        <v>20</v>
      </c>
      <c r="T114" s="4" t="s">
        <v>31</v>
      </c>
      <c r="U114" s="4" t="s">
        <v>33</v>
      </c>
      <c r="W114" s="49">
        <v>0</v>
      </c>
      <c r="Y114" s="48">
        <f t="shared" si="42"/>
        <v>89321</v>
      </c>
      <c r="Z114" s="51"/>
      <c r="AA114" s="42">
        <f t="shared" si="40"/>
        <v>5</v>
      </c>
      <c r="AC114" s="48">
        <f t="shared" si="41"/>
        <v>0</v>
      </c>
    </row>
    <row r="115" spans="1:29" x14ac:dyDescent="0.25">
      <c r="B115" s="4"/>
      <c r="E115" s="83"/>
      <c r="F115" s="72"/>
      <c r="G115" s="84"/>
      <c r="I115" s="19"/>
      <c r="M115" s="49"/>
      <c r="O115" s="85"/>
      <c r="Q115" s="42"/>
      <c r="W115" s="49"/>
      <c r="Y115" s="85"/>
      <c r="Z115" s="62"/>
      <c r="AA115" s="42"/>
      <c r="AC115" s="85"/>
    </row>
    <row r="116" spans="1:29" s="32" customFormat="1" ht="15.6" x14ac:dyDescent="0.3">
      <c r="A116" s="30"/>
      <c r="B116" s="43" t="s">
        <v>125</v>
      </c>
      <c r="E116" s="86">
        <f>+SUBTOTAL(9,E87:E115)</f>
        <v>66372017.699999996</v>
      </c>
      <c r="F116" s="57"/>
      <c r="G116" s="87">
        <f>+SUBTOTAL(9,G87:G115)</f>
        <v>35015264.5</v>
      </c>
      <c r="I116" s="59"/>
      <c r="M116" s="20"/>
      <c r="N116" s="64"/>
      <c r="O116" s="88">
        <f>+SUBTOTAL(9,O87:O115)</f>
        <v>4672328</v>
      </c>
      <c r="Q116" s="61">
        <f>ROUND(O116/E116*100,2)</f>
        <v>7.04</v>
      </c>
      <c r="S116" s="59"/>
      <c r="W116" s="20"/>
      <c r="Y116" s="88">
        <f>+SUBTOTAL(9,Y87:Y115)</f>
        <v>4447518</v>
      </c>
      <c r="Z116" s="65"/>
      <c r="AA116" s="61">
        <f>ROUND(Y116/E116*100,2)</f>
        <v>6.7</v>
      </c>
      <c r="AC116" s="88">
        <f>+SUBTOTAL(9,AC87:AC115)</f>
        <v>-224810</v>
      </c>
    </row>
    <row r="117" spans="1:29" s="32" customFormat="1" ht="15.6" x14ac:dyDescent="0.3">
      <c r="A117" s="30"/>
      <c r="B117" s="43"/>
      <c r="E117" s="63"/>
      <c r="F117" s="57"/>
      <c r="G117" s="89"/>
      <c r="I117" s="59"/>
      <c r="M117" s="20"/>
      <c r="N117" s="64"/>
      <c r="O117" s="90"/>
      <c r="Q117" s="61"/>
      <c r="S117" s="59"/>
      <c r="W117" s="20"/>
      <c r="Y117" s="90"/>
      <c r="Z117" s="65"/>
      <c r="AA117" s="61"/>
      <c r="AC117" s="90"/>
    </row>
    <row r="118" spans="1:29" s="32" customFormat="1" ht="15.6" x14ac:dyDescent="0.3">
      <c r="A118" s="30"/>
      <c r="E118" s="63"/>
      <c r="F118" s="57"/>
      <c r="G118" s="89"/>
      <c r="I118" s="59"/>
      <c r="M118" s="20"/>
      <c r="N118" s="64"/>
      <c r="O118" s="90"/>
      <c r="Q118" s="61"/>
      <c r="S118" s="59"/>
      <c r="W118" s="20"/>
      <c r="Y118" s="90"/>
      <c r="Z118" s="65"/>
      <c r="AA118" s="61"/>
      <c r="AC118" s="90"/>
    </row>
    <row r="119" spans="1:29" s="32" customFormat="1" ht="16.2" thickBot="1" x14ac:dyDescent="0.35">
      <c r="A119" s="30"/>
      <c r="B119" s="32" t="s">
        <v>126</v>
      </c>
      <c r="E119" s="91">
        <f>+SUBTOTAL(9,E13:E118)</f>
        <v>1455719184.1299996</v>
      </c>
      <c r="F119" s="57"/>
      <c r="G119" s="92">
        <f>+SUBTOTAL(9,G13:G118)</f>
        <v>472728644.32000023</v>
      </c>
      <c r="I119" s="59"/>
      <c r="M119" s="20"/>
      <c r="N119" s="64"/>
      <c r="O119" s="93">
        <f>+SUBTOTAL(9,O13:O118)</f>
        <v>47354623</v>
      </c>
      <c r="Q119" s="61">
        <f>ROUND(O119/E119*100,2)</f>
        <v>3.25</v>
      </c>
      <c r="S119" s="59"/>
      <c r="W119" s="20"/>
      <c r="Y119" s="93">
        <f>+SUBTOTAL(9,Y13:Y118)</f>
        <v>49214738</v>
      </c>
      <c r="Z119" s="65"/>
      <c r="AA119" s="61">
        <f>ROUND(Y119/E119*100,2)</f>
        <v>3.38</v>
      </c>
      <c r="AC119" s="93">
        <f>+SUBTOTAL(9,AC13:AC118)</f>
        <v>1860115</v>
      </c>
    </row>
    <row r="120" spans="1:29" ht="16.2" thickTop="1" x14ac:dyDescent="0.3">
      <c r="A120" s="30"/>
      <c r="B120" s="43"/>
      <c r="C120" s="32"/>
      <c r="E120" s="63"/>
      <c r="F120" s="53"/>
      <c r="G120" s="58"/>
      <c r="I120" s="68"/>
      <c r="M120" s="69"/>
      <c r="O120" s="60"/>
      <c r="P120" s="65"/>
      <c r="Q120" s="70"/>
      <c r="S120" s="68"/>
      <c r="W120" s="69"/>
      <c r="Y120" s="60"/>
      <c r="AA120" s="70"/>
      <c r="AC120" s="60"/>
    </row>
    <row r="121" spans="1:29" ht="15.6" x14ac:dyDescent="0.3">
      <c r="B121" s="32"/>
      <c r="E121" s="39"/>
      <c r="F121" s="53"/>
      <c r="G121" s="40"/>
      <c r="I121" s="19"/>
      <c r="M121" s="49"/>
      <c r="O121" s="50"/>
      <c r="Q121" s="42"/>
      <c r="W121" s="49"/>
      <c r="Y121" s="50"/>
      <c r="Z121" s="62"/>
      <c r="AA121" s="42"/>
      <c r="AC121" s="50"/>
    </row>
    <row r="122" spans="1:29" ht="15.6" x14ac:dyDescent="0.3">
      <c r="B122" s="32" t="s">
        <v>127</v>
      </c>
      <c r="E122" s="39"/>
      <c r="F122" s="53"/>
      <c r="G122" s="40"/>
      <c r="I122" s="19"/>
      <c r="M122" s="49"/>
      <c r="O122" s="50"/>
      <c r="Q122" s="42"/>
      <c r="W122" s="49"/>
      <c r="Y122" s="50"/>
      <c r="Z122" s="62"/>
      <c r="AA122" s="42"/>
      <c r="AC122" s="50"/>
    </row>
    <row r="123" spans="1:29" ht="15.6" x14ac:dyDescent="0.3">
      <c r="B123" s="32"/>
      <c r="E123" s="39"/>
      <c r="F123" s="53"/>
      <c r="G123" s="40"/>
      <c r="I123" s="19"/>
      <c r="M123" s="49"/>
      <c r="O123" s="50"/>
      <c r="Q123" s="42"/>
      <c r="W123" s="49"/>
      <c r="Y123" s="50"/>
      <c r="Z123" s="62"/>
      <c r="AA123" s="42"/>
      <c r="AC123" s="50"/>
    </row>
    <row r="124" spans="1:29" ht="15.6" x14ac:dyDescent="0.3">
      <c r="B124" s="43" t="s">
        <v>29</v>
      </c>
      <c r="E124" s="39"/>
      <c r="F124" s="53"/>
      <c r="G124" s="40"/>
      <c r="I124" s="19"/>
      <c r="M124" s="49"/>
      <c r="O124" s="50"/>
      <c r="Q124" s="42"/>
      <c r="W124" s="49"/>
      <c r="Y124" s="50"/>
      <c r="Z124" s="62"/>
      <c r="AA124" s="42"/>
      <c r="AC124" s="50"/>
    </row>
    <row r="125" spans="1:29" ht="15.6" x14ac:dyDescent="0.3">
      <c r="A125" s="11">
        <v>301</v>
      </c>
      <c r="B125" s="4"/>
      <c r="C125" s="4" t="s">
        <v>128</v>
      </c>
      <c r="D125" s="32"/>
      <c r="E125" s="44">
        <v>20916.39</v>
      </c>
      <c r="F125" s="22"/>
      <c r="G125" s="45">
        <v>0</v>
      </c>
      <c r="I125" s="46"/>
      <c r="J125" s="4" t="s">
        <v>31</v>
      </c>
      <c r="K125" s="5"/>
      <c r="M125" s="47" t="s">
        <v>31</v>
      </c>
      <c r="O125" s="48">
        <f t="shared" ref="O125:O155" si="43">+ROUND(Q125*$E125/100,0)</f>
        <v>0</v>
      </c>
      <c r="P125" s="51"/>
      <c r="Q125" s="41">
        <v>0</v>
      </c>
      <c r="S125" s="46"/>
      <c r="T125" s="4" t="s">
        <v>31</v>
      </c>
      <c r="U125" s="5"/>
      <c r="W125" s="47" t="s">
        <v>31</v>
      </c>
      <c r="Y125" s="48">
        <f t="shared" ref="Y125:Y155" si="44">+ROUND(AA125*$E125/100,0)</f>
        <v>0</v>
      </c>
      <c r="Z125" s="51"/>
      <c r="AA125" s="41">
        <v>0</v>
      </c>
      <c r="AC125" s="48">
        <f t="shared" ref="AC125:AC155" si="45">ROUND(Y125-O125,0)</f>
        <v>0</v>
      </c>
    </row>
    <row r="126" spans="1:29" ht="15.6" x14ac:dyDescent="0.3">
      <c r="A126" s="94">
        <v>303.18</v>
      </c>
      <c r="B126" s="4"/>
      <c r="C126" s="4" t="s">
        <v>129</v>
      </c>
      <c r="D126" s="32"/>
      <c r="E126" s="44">
        <v>1175918.1599999999</v>
      </c>
      <c r="F126" s="22"/>
      <c r="G126" s="45">
        <v>1175918.1599999999</v>
      </c>
      <c r="I126" s="19">
        <v>5</v>
      </c>
      <c r="J126" s="4" t="s">
        <v>31</v>
      </c>
      <c r="K126" s="4" t="s">
        <v>33</v>
      </c>
      <c r="M126" s="49">
        <v>0</v>
      </c>
      <c r="O126" s="48">
        <v>0</v>
      </c>
      <c r="P126" s="51" t="s">
        <v>34</v>
      </c>
      <c r="Q126" s="42">
        <f t="shared" ref="Q126:Q155" si="46">ROUND((100-M126)/I126,2)</f>
        <v>20</v>
      </c>
      <c r="S126" s="19">
        <v>5</v>
      </c>
      <c r="T126" s="4" t="s">
        <v>31</v>
      </c>
      <c r="U126" s="4" t="s">
        <v>33</v>
      </c>
      <c r="W126" s="49">
        <v>0</v>
      </c>
      <c r="Y126" s="48">
        <v>0</v>
      </c>
      <c r="Z126" s="51" t="s">
        <v>34</v>
      </c>
      <c r="AA126" s="42">
        <f t="shared" ref="AA126:AA155" si="47">ROUND((100-W126)/S126,2)</f>
        <v>20</v>
      </c>
      <c r="AC126" s="48">
        <f t="shared" si="45"/>
        <v>0</v>
      </c>
    </row>
    <row r="127" spans="1:29" ht="15.6" x14ac:dyDescent="0.3">
      <c r="A127" s="94">
        <v>303.2</v>
      </c>
      <c r="B127" s="4"/>
      <c r="C127" s="4" t="s">
        <v>130</v>
      </c>
      <c r="D127" s="32"/>
      <c r="E127" s="44">
        <v>563959.85</v>
      </c>
      <c r="F127" s="22"/>
      <c r="G127" s="45">
        <v>563959.85</v>
      </c>
      <c r="I127" s="19">
        <v>5</v>
      </c>
      <c r="J127" s="4" t="s">
        <v>31</v>
      </c>
      <c r="K127" s="4" t="s">
        <v>33</v>
      </c>
      <c r="M127" s="49">
        <v>0</v>
      </c>
      <c r="O127" s="48">
        <v>0</v>
      </c>
      <c r="P127" s="51" t="s">
        <v>34</v>
      </c>
      <c r="Q127" s="42">
        <f t="shared" si="46"/>
        <v>20</v>
      </c>
      <c r="S127" s="19">
        <v>5</v>
      </c>
      <c r="T127" s="4" t="s">
        <v>31</v>
      </c>
      <c r="U127" s="4" t="s">
        <v>33</v>
      </c>
      <c r="W127" s="49">
        <v>0</v>
      </c>
      <c r="Y127" s="48">
        <v>0</v>
      </c>
      <c r="Z127" s="51" t="s">
        <v>34</v>
      </c>
      <c r="AA127" s="42">
        <f t="shared" si="47"/>
        <v>20</v>
      </c>
      <c r="AC127" s="48">
        <f t="shared" si="45"/>
        <v>0</v>
      </c>
    </row>
    <row r="128" spans="1:29" ht="15.6" x14ac:dyDescent="0.3">
      <c r="A128" s="94">
        <v>303.31</v>
      </c>
      <c r="B128" s="4"/>
      <c r="C128" s="4" t="s">
        <v>131</v>
      </c>
      <c r="D128" s="32"/>
      <c r="E128" s="44">
        <v>535673.38</v>
      </c>
      <c r="F128" s="22"/>
      <c r="G128" s="45">
        <v>535673.38</v>
      </c>
      <c r="I128" s="19">
        <v>5</v>
      </c>
      <c r="J128" s="4" t="s">
        <v>31</v>
      </c>
      <c r="K128" s="4" t="s">
        <v>33</v>
      </c>
      <c r="M128" s="49">
        <v>0</v>
      </c>
      <c r="O128" s="48">
        <v>0</v>
      </c>
      <c r="P128" s="51" t="s">
        <v>34</v>
      </c>
      <c r="Q128" s="42">
        <f t="shared" si="46"/>
        <v>20</v>
      </c>
      <c r="S128" s="19">
        <v>5</v>
      </c>
      <c r="T128" s="4" t="s">
        <v>31</v>
      </c>
      <c r="U128" s="4" t="s">
        <v>33</v>
      </c>
      <c r="W128" s="49">
        <v>0</v>
      </c>
      <c r="Y128" s="48">
        <v>0</v>
      </c>
      <c r="Z128" s="51" t="s">
        <v>34</v>
      </c>
      <c r="AA128" s="42">
        <f t="shared" si="47"/>
        <v>20</v>
      </c>
      <c r="AC128" s="48">
        <f t="shared" si="45"/>
        <v>0</v>
      </c>
    </row>
    <row r="129" spans="1:29" ht="15.6" x14ac:dyDescent="0.3">
      <c r="A129" s="94">
        <v>303.32</v>
      </c>
      <c r="B129" s="4"/>
      <c r="C129" s="4" t="s">
        <v>132</v>
      </c>
      <c r="D129" s="32"/>
      <c r="E129" s="44">
        <v>3092759.92</v>
      </c>
      <c r="F129" s="22"/>
      <c r="G129" s="45">
        <v>1804501.97</v>
      </c>
      <c r="I129" s="19">
        <v>15</v>
      </c>
      <c r="J129" s="4" t="s">
        <v>31</v>
      </c>
      <c r="K129" s="4" t="s">
        <v>33</v>
      </c>
      <c r="M129" s="49">
        <v>0</v>
      </c>
      <c r="O129" s="48">
        <f t="shared" si="43"/>
        <v>206287</v>
      </c>
      <c r="P129" s="51"/>
      <c r="Q129" s="42">
        <f t="shared" si="46"/>
        <v>6.67</v>
      </c>
      <c r="S129" s="19">
        <v>15</v>
      </c>
      <c r="T129" s="4" t="s">
        <v>31</v>
      </c>
      <c r="U129" s="4" t="s">
        <v>33</v>
      </c>
      <c r="W129" s="49">
        <v>0</v>
      </c>
      <c r="Y129" s="48">
        <f t="shared" si="44"/>
        <v>206287</v>
      </c>
      <c r="Z129" s="51"/>
      <c r="AA129" s="42">
        <f t="shared" si="47"/>
        <v>6.67</v>
      </c>
      <c r="AC129" s="48">
        <f t="shared" si="45"/>
        <v>0</v>
      </c>
    </row>
    <row r="130" spans="1:29" ht="15.6" x14ac:dyDescent="0.3">
      <c r="A130" s="94">
        <v>303.33</v>
      </c>
      <c r="B130" s="4"/>
      <c r="C130" s="4" t="s">
        <v>133</v>
      </c>
      <c r="D130" s="32"/>
      <c r="E130" s="44">
        <v>12104607.51</v>
      </c>
      <c r="F130" s="22"/>
      <c r="G130" s="45">
        <v>5992389.75</v>
      </c>
      <c r="I130" s="19">
        <v>15</v>
      </c>
      <c r="J130" s="4" t="s">
        <v>31</v>
      </c>
      <c r="K130" s="4" t="s">
        <v>33</v>
      </c>
      <c r="M130" s="49">
        <v>0</v>
      </c>
      <c r="O130" s="48">
        <f t="shared" si="43"/>
        <v>807377</v>
      </c>
      <c r="P130" s="51"/>
      <c r="Q130" s="42">
        <f t="shared" si="46"/>
        <v>6.67</v>
      </c>
      <c r="S130" s="19">
        <v>15</v>
      </c>
      <c r="T130" s="4" t="s">
        <v>31</v>
      </c>
      <c r="U130" s="4" t="s">
        <v>33</v>
      </c>
      <c r="W130" s="49">
        <v>0</v>
      </c>
      <c r="Y130" s="48">
        <f t="shared" si="44"/>
        <v>807377</v>
      </c>
      <c r="Z130" s="51"/>
      <c r="AA130" s="42">
        <f t="shared" si="47"/>
        <v>6.67</v>
      </c>
      <c r="AC130" s="48">
        <f t="shared" si="45"/>
        <v>0</v>
      </c>
    </row>
    <row r="131" spans="1:29" ht="15.6" x14ac:dyDescent="0.3">
      <c r="A131" s="94">
        <v>303.39999999999998</v>
      </c>
      <c r="B131" s="4"/>
      <c r="C131" s="4" t="s">
        <v>134</v>
      </c>
      <c r="D131" s="32"/>
      <c r="E131" s="44">
        <v>32778138.989999998</v>
      </c>
      <c r="F131" s="22"/>
      <c r="G131" s="45">
        <v>32778138.98</v>
      </c>
      <c r="I131" s="19">
        <v>15</v>
      </c>
      <c r="J131" s="4" t="s">
        <v>31</v>
      </c>
      <c r="K131" s="4" t="s">
        <v>33</v>
      </c>
      <c r="M131" s="49">
        <v>0</v>
      </c>
      <c r="O131" s="48">
        <v>0</v>
      </c>
      <c r="P131" s="51" t="s">
        <v>34</v>
      </c>
      <c r="Q131" s="42">
        <f t="shared" si="46"/>
        <v>6.67</v>
      </c>
      <c r="S131" s="19">
        <v>15</v>
      </c>
      <c r="T131" s="4" t="s">
        <v>31</v>
      </c>
      <c r="U131" s="4" t="s">
        <v>33</v>
      </c>
      <c r="W131" s="49">
        <v>0</v>
      </c>
      <c r="Y131" s="48">
        <v>0</v>
      </c>
      <c r="Z131" s="51" t="s">
        <v>34</v>
      </c>
      <c r="AA131" s="42">
        <f t="shared" si="47"/>
        <v>6.67</v>
      </c>
      <c r="AC131" s="48">
        <f t="shared" si="45"/>
        <v>0</v>
      </c>
    </row>
    <row r="132" spans="1:29" ht="15.6" x14ac:dyDescent="0.3">
      <c r="A132" s="94">
        <v>303.40100000000001</v>
      </c>
      <c r="B132" s="4"/>
      <c r="C132" s="4" t="s">
        <v>135</v>
      </c>
      <c r="D132" s="32"/>
      <c r="E132" s="44">
        <v>608686.06000000006</v>
      </c>
      <c r="F132" s="22"/>
      <c r="G132" s="45">
        <v>608686.06000000006</v>
      </c>
      <c r="I132" s="19">
        <v>5</v>
      </c>
      <c r="J132" s="4" t="s">
        <v>31</v>
      </c>
      <c r="K132" s="4" t="s">
        <v>33</v>
      </c>
      <c r="M132" s="49">
        <v>0</v>
      </c>
      <c r="O132" s="48">
        <v>0</v>
      </c>
      <c r="P132" s="51" t="s">
        <v>34</v>
      </c>
      <c r="Q132" s="42">
        <f t="shared" si="46"/>
        <v>20</v>
      </c>
      <c r="S132" s="19">
        <v>5</v>
      </c>
      <c r="T132" s="4" t="s">
        <v>31</v>
      </c>
      <c r="U132" s="4" t="s">
        <v>33</v>
      </c>
      <c r="W132" s="49">
        <v>0</v>
      </c>
      <c r="Y132" s="48">
        <v>0</v>
      </c>
      <c r="Z132" s="51" t="s">
        <v>34</v>
      </c>
      <c r="AA132" s="42">
        <f t="shared" si="47"/>
        <v>20</v>
      </c>
      <c r="AC132" s="48">
        <f t="shared" si="45"/>
        <v>0</v>
      </c>
    </row>
    <row r="133" spans="1:29" ht="15.6" x14ac:dyDescent="0.3">
      <c r="A133" s="94">
        <v>303.41000000000003</v>
      </c>
      <c r="B133" s="4"/>
      <c r="C133" s="4" t="s">
        <v>136</v>
      </c>
      <c r="D133" s="32"/>
      <c r="E133" s="44">
        <v>2845894.2800000003</v>
      </c>
      <c r="F133" s="22"/>
      <c r="G133" s="45">
        <v>2845894.2800000003</v>
      </c>
      <c r="I133" s="19">
        <v>15</v>
      </c>
      <c r="J133" s="4" t="s">
        <v>31</v>
      </c>
      <c r="K133" s="4" t="s">
        <v>33</v>
      </c>
      <c r="M133" s="49">
        <v>0</v>
      </c>
      <c r="O133" s="48">
        <v>0</v>
      </c>
      <c r="P133" s="51" t="s">
        <v>34</v>
      </c>
      <c r="Q133" s="42">
        <f t="shared" si="46"/>
        <v>6.67</v>
      </c>
      <c r="S133" s="19">
        <v>15</v>
      </c>
      <c r="T133" s="4" t="s">
        <v>31</v>
      </c>
      <c r="U133" s="4" t="s">
        <v>33</v>
      </c>
      <c r="W133" s="49">
        <v>0</v>
      </c>
      <c r="Y133" s="48">
        <v>0</v>
      </c>
      <c r="Z133" s="51" t="s">
        <v>34</v>
      </c>
      <c r="AA133" s="42">
        <f t="shared" si="47"/>
        <v>6.67</v>
      </c>
      <c r="AC133" s="48">
        <f t="shared" si="45"/>
        <v>0</v>
      </c>
    </row>
    <row r="134" spans="1:29" ht="15.6" x14ac:dyDescent="0.3">
      <c r="A134" s="94">
        <v>303.45</v>
      </c>
      <c r="B134" s="4"/>
      <c r="C134" s="4" t="s">
        <v>137</v>
      </c>
      <c r="D134" s="32"/>
      <c r="E134" s="44">
        <v>5407454.04</v>
      </c>
      <c r="F134" s="22"/>
      <c r="G134" s="45">
        <v>1833008.56</v>
      </c>
      <c r="I134" s="19">
        <v>15</v>
      </c>
      <c r="J134" s="4" t="s">
        <v>31</v>
      </c>
      <c r="K134" s="4" t="s">
        <v>33</v>
      </c>
      <c r="M134" s="49">
        <v>0</v>
      </c>
      <c r="O134" s="48">
        <f t="shared" si="43"/>
        <v>360677</v>
      </c>
      <c r="P134" s="51"/>
      <c r="Q134" s="42">
        <f t="shared" si="46"/>
        <v>6.67</v>
      </c>
      <c r="S134" s="19">
        <v>15</v>
      </c>
      <c r="T134" s="4" t="s">
        <v>31</v>
      </c>
      <c r="U134" s="4" t="s">
        <v>33</v>
      </c>
      <c r="W134" s="49">
        <v>0</v>
      </c>
      <c r="Y134" s="48">
        <f t="shared" si="44"/>
        <v>360677</v>
      </c>
      <c r="Z134" s="51"/>
      <c r="AA134" s="42">
        <f t="shared" si="47"/>
        <v>6.67</v>
      </c>
      <c r="AC134" s="48">
        <f t="shared" si="45"/>
        <v>0</v>
      </c>
    </row>
    <row r="135" spans="1:29" ht="15.6" x14ac:dyDescent="0.3">
      <c r="A135" s="94">
        <v>303.5</v>
      </c>
      <c r="B135" s="4"/>
      <c r="C135" s="4" t="s">
        <v>138</v>
      </c>
      <c r="D135" s="32"/>
      <c r="E135" s="44">
        <v>1126825.3</v>
      </c>
      <c r="F135" s="22"/>
      <c r="G135" s="45">
        <v>1126825.3</v>
      </c>
      <c r="I135" s="19">
        <v>5</v>
      </c>
      <c r="J135" s="4" t="s">
        <v>31</v>
      </c>
      <c r="K135" s="4" t="s">
        <v>33</v>
      </c>
      <c r="M135" s="49">
        <v>0</v>
      </c>
      <c r="O135" s="48">
        <v>0</v>
      </c>
      <c r="P135" s="51" t="s">
        <v>34</v>
      </c>
      <c r="Q135" s="42">
        <f t="shared" si="46"/>
        <v>20</v>
      </c>
      <c r="S135" s="19">
        <v>5</v>
      </c>
      <c r="T135" s="4" t="s">
        <v>31</v>
      </c>
      <c r="U135" s="4" t="s">
        <v>33</v>
      </c>
      <c r="W135" s="49">
        <v>0</v>
      </c>
      <c r="Y135" s="48">
        <v>0</v>
      </c>
      <c r="Z135" s="51" t="s">
        <v>34</v>
      </c>
      <c r="AA135" s="42">
        <f t="shared" si="47"/>
        <v>20</v>
      </c>
      <c r="AC135" s="48">
        <f t="shared" si="45"/>
        <v>0</v>
      </c>
    </row>
    <row r="136" spans="1:29" ht="15.6" x14ac:dyDescent="0.3">
      <c r="A136" s="94">
        <v>303.51</v>
      </c>
      <c r="B136" s="4"/>
      <c r="C136" s="4" t="s">
        <v>139</v>
      </c>
      <c r="D136" s="32"/>
      <c r="E136" s="44">
        <v>1408052.33</v>
      </c>
      <c r="F136" s="22"/>
      <c r="G136" s="45">
        <v>868325.11</v>
      </c>
      <c r="I136" s="19">
        <v>15</v>
      </c>
      <c r="J136" s="4" t="s">
        <v>31</v>
      </c>
      <c r="K136" s="4" t="s">
        <v>33</v>
      </c>
      <c r="M136" s="49">
        <v>0</v>
      </c>
      <c r="O136" s="48">
        <f t="shared" si="43"/>
        <v>93917</v>
      </c>
      <c r="P136" s="51"/>
      <c r="Q136" s="42">
        <f t="shared" si="46"/>
        <v>6.67</v>
      </c>
      <c r="S136" s="19">
        <v>15</v>
      </c>
      <c r="T136" s="4" t="s">
        <v>31</v>
      </c>
      <c r="U136" s="4" t="s">
        <v>33</v>
      </c>
      <c r="W136" s="49">
        <v>0</v>
      </c>
      <c r="Y136" s="48">
        <f t="shared" si="44"/>
        <v>93917</v>
      </c>
      <c r="Z136" s="51"/>
      <c r="AA136" s="42">
        <f t="shared" si="47"/>
        <v>6.67</v>
      </c>
      <c r="AC136" s="48">
        <f t="shared" si="45"/>
        <v>0</v>
      </c>
    </row>
    <row r="137" spans="1:29" ht="15.6" x14ac:dyDescent="0.3">
      <c r="A137" s="94">
        <v>303.60000000000002</v>
      </c>
      <c r="B137" s="4"/>
      <c r="C137" s="4" t="s">
        <v>140</v>
      </c>
      <c r="D137" s="32"/>
      <c r="E137" s="44">
        <v>3405386.43</v>
      </c>
      <c r="F137" s="22"/>
      <c r="G137" s="45">
        <v>3405386.43</v>
      </c>
      <c r="I137" s="19">
        <v>5</v>
      </c>
      <c r="J137" s="4" t="s">
        <v>31</v>
      </c>
      <c r="K137" s="4" t="s">
        <v>33</v>
      </c>
      <c r="M137" s="49">
        <v>0</v>
      </c>
      <c r="O137" s="48">
        <v>0</v>
      </c>
      <c r="P137" s="51" t="s">
        <v>34</v>
      </c>
      <c r="Q137" s="42">
        <f t="shared" si="46"/>
        <v>20</v>
      </c>
      <c r="S137" s="19">
        <v>5</v>
      </c>
      <c r="T137" s="4" t="s">
        <v>31</v>
      </c>
      <c r="U137" s="4" t="s">
        <v>33</v>
      </c>
      <c r="W137" s="49">
        <v>0</v>
      </c>
      <c r="Y137" s="48">
        <v>0</v>
      </c>
      <c r="Z137" s="51" t="s">
        <v>34</v>
      </c>
      <c r="AA137" s="42">
        <f t="shared" si="47"/>
        <v>20</v>
      </c>
      <c r="AC137" s="48">
        <f t="shared" si="45"/>
        <v>0</v>
      </c>
    </row>
    <row r="138" spans="1:29" ht="15.6" x14ac:dyDescent="0.3">
      <c r="A138" s="94">
        <v>303.7</v>
      </c>
      <c r="B138" s="4"/>
      <c r="C138" s="4" t="s">
        <v>141</v>
      </c>
      <c r="D138" s="32"/>
      <c r="E138" s="44">
        <v>390361.45</v>
      </c>
      <c r="F138" s="22"/>
      <c r="G138" s="45">
        <v>390361.45</v>
      </c>
      <c r="I138" s="19">
        <v>5</v>
      </c>
      <c r="J138" s="4" t="s">
        <v>31</v>
      </c>
      <c r="K138" s="4" t="s">
        <v>33</v>
      </c>
      <c r="M138" s="49">
        <v>0</v>
      </c>
      <c r="O138" s="48">
        <v>0</v>
      </c>
      <c r="P138" s="51" t="s">
        <v>34</v>
      </c>
      <c r="Q138" s="42">
        <f t="shared" si="46"/>
        <v>20</v>
      </c>
      <c r="S138" s="19">
        <v>5</v>
      </c>
      <c r="T138" s="4" t="s">
        <v>31</v>
      </c>
      <c r="U138" s="4" t="s">
        <v>33</v>
      </c>
      <c r="W138" s="49">
        <v>0</v>
      </c>
      <c r="Y138" s="48">
        <v>0</v>
      </c>
      <c r="Z138" s="51" t="s">
        <v>34</v>
      </c>
      <c r="AA138" s="42">
        <f t="shared" si="47"/>
        <v>20</v>
      </c>
      <c r="AC138" s="48">
        <f t="shared" si="45"/>
        <v>0</v>
      </c>
    </row>
    <row r="139" spans="1:29" ht="15.6" x14ac:dyDescent="0.3">
      <c r="A139" s="94">
        <v>303.8</v>
      </c>
      <c r="B139" s="4"/>
      <c r="C139" s="4" t="s">
        <v>142</v>
      </c>
      <c r="D139" s="32"/>
      <c r="E139" s="44">
        <v>9167745.9299999997</v>
      </c>
      <c r="F139" s="22"/>
      <c r="G139" s="45">
        <v>9167745.9299999997</v>
      </c>
      <c r="I139" s="19">
        <v>5</v>
      </c>
      <c r="J139" s="4" t="s">
        <v>31</v>
      </c>
      <c r="K139" s="4" t="s">
        <v>33</v>
      </c>
      <c r="M139" s="49">
        <v>0</v>
      </c>
      <c r="O139" s="48">
        <v>0</v>
      </c>
      <c r="P139" s="51" t="s">
        <v>34</v>
      </c>
      <c r="Q139" s="42">
        <f t="shared" si="46"/>
        <v>20</v>
      </c>
      <c r="S139" s="19">
        <v>5</v>
      </c>
      <c r="T139" s="4" t="s">
        <v>31</v>
      </c>
      <c r="U139" s="4" t="s">
        <v>33</v>
      </c>
      <c r="W139" s="49">
        <v>0</v>
      </c>
      <c r="Y139" s="48">
        <v>0</v>
      </c>
      <c r="Z139" s="51" t="s">
        <v>34</v>
      </c>
      <c r="AA139" s="42">
        <f t="shared" si="47"/>
        <v>20</v>
      </c>
      <c r="AC139" s="48">
        <f t="shared" si="45"/>
        <v>0</v>
      </c>
    </row>
    <row r="140" spans="1:29" ht="15.6" x14ac:dyDescent="0.3">
      <c r="A140" s="94">
        <v>303.81</v>
      </c>
      <c r="B140" s="4"/>
      <c r="C140" s="4" t="s">
        <v>143</v>
      </c>
      <c r="D140" s="32"/>
      <c r="E140" s="44">
        <v>1224075.5900000001</v>
      </c>
      <c r="F140" s="22"/>
      <c r="G140" s="45">
        <v>1224075.5900000001</v>
      </c>
      <c r="I140" s="19">
        <v>5</v>
      </c>
      <c r="J140" s="4" t="s">
        <v>31</v>
      </c>
      <c r="K140" s="4" t="s">
        <v>33</v>
      </c>
      <c r="M140" s="49">
        <v>0</v>
      </c>
      <c r="O140" s="48">
        <v>0</v>
      </c>
      <c r="P140" s="51" t="s">
        <v>34</v>
      </c>
      <c r="Q140" s="42">
        <f t="shared" si="46"/>
        <v>20</v>
      </c>
      <c r="S140" s="19">
        <v>5</v>
      </c>
      <c r="T140" s="4" t="s">
        <v>31</v>
      </c>
      <c r="U140" s="4" t="s">
        <v>33</v>
      </c>
      <c r="W140" s="49">
        <v>0</v>
      </c>
      <c r="Y140" s="48">
        <v>0</v>
      </c>
      <c r="Z140" s="51" t="s">
        <v>34</v>
      </c>
      <c r="AA140" s="42">
        <f t="shared" si="47"/>
        <v>20</v>
      </c>
      <c r="AC140" s="48">
        <f t="shared" si="45"/>
        <v>0</v>
      </c>
    </row>
    <row r="141" spans="1:29" ht="15.6" x14ac:dyDescent="0.3">
      <c r="A141" s="94">
        <v>303.83999999999997</v>
      </c>
      <c r="B141" s="4"/>
      <c r="C141" s="4" t="s">
        <v>144</v>
      </c>
      <c r="D141" s="32"/>
      <c r="E141" s="44">
        <v>257756.47</v>
      </c>
      <c r="F141" s="22"/>
      <c r="G141" s="45">
        <v>257756.47</v>
      </c>
      <c r="I141" s="19">
        <v>5</v>
      </c>
      <c r="J141" s="4" t="s">
        <v>31</v>
      </c>
      <c r="K141" s="4" t="s">
        <v>33</v>
      </c>
      <c r="M141" s="49">
        <v>0</v>
      </c>
      <c r="O141" s="48">
        <v>0</v>
      </c>
      <c r="P141" s="51" t="s">
        <v>34</v>
      </c>
      <c r="Q141" s="42">
        <f t="shared" si="46"/>
        <v>20</v>
      </c>
      <c r="S141" s="19">
        <v>5</v>
      </c>
      <c r="T141" s="4" t="s">
        <v>31</v>
      </c>
      <c r="U141" s="4" t="s">
        <v>33</v>
      </c>
      <c r="W141" s="49">
        <v>0</v>
      </c>
      <c r="Y141" s="48">
        <v>0</v>
      </c>
      <c r="Z141" s="51" t="s">
        <v>34</v>
      </c>
      <c r="AA141" s="42">
        <f t="shared" si="47"/>
        <v>20</v>
      </c>
      <c r="AC141" s="48">
        <f t="shared" si="45"/>
        <v>0</v>
      </c>
    </row>
    <row r="142" spans="1:29" ht="15.6" x14ac:dyDescent="0.3">
      <c r="A142" s="94">
        <v>303.89999999999998</v>
      </c>
      <c r="B142" s="4"/>
      <c r="C142" s="4" t="s">
        <v>145</v>
      </c>
      <c r="D142" s="32"/>
      <c r="E142" s="44">
        <v>275834.8</v>
      </c>
      <c r="F142" s="22"/>
      <c r="G142" s="45">
        <v>275834.8</v>
      </c>
      <c r="I142" s="19">
        <v>5</v>
      </c>
      <c r="J142" s="4" t="s">
        <v>31</v>
      </c>
      <c r="K142" s="4" t="s">
        <v>33</v>
      </c>
      <c r="M142" s="49">
        <v>0</v>
      </c>
      <c r="O142" s="48">
        <v>0</v>
      </c>
      <c r="P142" s="51" t="s">
        <v>34</v>
      </c>
      <c r="Q142" s="42">
        <f t="shared" si="46"/>
        <v>20</v>
      </c>
      <c r="S142" s="19">
        <v>5</v>
      </c>
      <c r="T142" s="4" t="s">
        <v>31</v>
      </c>
      <c r="U142" s="4" t="s">
        <v>33</v>
      </c>
      <c r="W142" s="49">
        <v>0</v>
      </c>
      <c r="Y142" s="48">
        <v>0</v>
      </c>
      <c r="Z142" s="51" t="s">
        <v>34</v>
      </c>
      <c r="AA142" s="42">
        <f t="shared" si="47"/>
        <v>20</v>
      </c>
      <c r="AC142" s="48">
        <f t="shared" si="45"/>
        <v>0</v>
      </c>
    </row>
    <row r="143" spans="1:29" ht="15.6" x14ac:dyDescent="0.3">
      <c r="A143" s="94">
        <v>303.91000000000003</v>
      </c>
      <c r="B143" s="4"/>
      <c r="C143" s="4" t="s">
        <v>146</v>
      </c>
      <c r="D143" s="32"/>
      <c r="E143" s="44">
        <v>2159301.2200000002</v>
      </c>
      <c r="F143" s="22"/>
      <c r="G143" s="45">
        <v>2159301.23</v>
      </c>
      <c r="I143" s="19">
        <v>5</v>
      </c>
      <c r="J143" s="4" t="s">
        <v>31</v>
      </c>
      <c r="K143" s="4" t="s">
        <v>33</v>
      </c>
      <c r="M143" s="49">
        <v>0</v>
      </c>
      <c r="O143" s="48">
        <v>0</v>
      </c>
      <c r="P143" s="51" t="s">
        <v>34</v>
      </c>
      <c r="Q143" s="42">
        <f t="shared" si="46"/>
        <v>20</v>
      </c>
      <c r="S143" s="19">
        <v>5</v>
      </c>
      <c r="T143" s="4" t="s">
        <v>31</v>
      </c>
      <c r="U143" s="4" t="s">
        <v>33</v>
      </c>
      <c r="W143" s="49">
        <v>0</v>
      </c>
      <c r="Y143" s="48">
        <v>0</v>
      </c>
      <c r="Z143" s="51" t="s">
        <v>34</v>
      </c>
      <c r="AA143" s="42">
        <f t="shared" si="47"/>
        <v>20</v>
      </c>
      <c r="AC143" s="48">
        <f t="shared" si="45"/>
        <v>0</v>
      </c>
    </row>
    <row r="144" spans="1:29" ht="15.6" x14ac:dyDescent="0.3">
      <c r="A144" s="94">
        <v>303.911</v>
      </c>
      <c r="B144" s="4"/>
      <c r="C144" s="4" t="s">
        <v>147</v>
      </c>
      <c r="D144" s="32"/>
      <c r="E144" s="44">
        <v>987579.29</v>
      </c>
      <c r="F144" s="22"/>
      <c r="G144" s="45">
        <v>867007.24</v>
      </c>
      <c r="I144" s="19">
        <v>5</v>
      </c>
      <c r="J144" s="4" t="s">
        <v>31</v>
      </c>
      <c r="K144" s="4" t="s">
        <v>33</v>
      </c>
      <c r="M144" s="49">
        <v>0</v>
      </c>
      <c r="O144" s="48">
        <f t="shared" si="43"/>
        <v>197516</v>
      </c>
      <c r="P144" s="51"/>
      <c r="Q144" s="42">
        <f t="shared" si="46"/>
        <v>20</v>
      </c>
      <c r="S144" s="19">
        <v>5</v>
      </c>
      <c r="T144" s="4" t="s">
        <v>31</v>
      </c>
      <c r="U144" s="4" t="s">
        <v>33</v>
      </c>
      <c r="W144" s="49">
        <v>0</v>
      </c>
      <c r="Y144" s="48">
        <f t="shared" si="44"/>
        <v>197516</v>
      </c>
      <c r="Z144" s="51"/>
      <c r="AA144" s="42">
        <f t="shared" si="47"/>
        <v>20</v>
      </c>
      <c r="AC144" s="48">
        <f t="shared" si="45"/>
        <v>0</v>
      </c>
    </row>
    <row r="145" spans="1:29" ht="15.6" x14ac:dyDescent="0.3">
      <c r="A145" s="94">
        <v>303.92</v>
      </c>
      <c r="B145" s="4"/>
      <c r="C145" s="4" t="s">
        <v>148</v>
      </c>
      <c r="D145" s="32"/>
      <c r="E145" s="44">
        <v>248715.64</v>
      </c>
      <c r="F145" s="22"/>
      <c r="G145" s="45">
        <v>248715.64</v>
      </c>
      <c r="I145" s="19">
        <v>5</v>
      </c>
      <c r="J145" s="4" t="s">
        <v>31</v>
      </c>
      <c r="K145" s="4" t="s">
        <v>33</v>
      </c>
      <c r="M145" s="49">
        <v>0</v>
      </c>
      <c r="O145" s="48">
        <v>0</v>
      </c>
      <c r="P145" s="51" t="s">
        <v>34</v>
      </c>
      <c r="Q145" s="42">
        <f t="shared" si="46"/>
        <v>20</v>
      </c>
      <c r="S145" s="19">
        <v>5</v>
      </c>
      <c r="T145" s="4" t="s">
        <v>31</v>
      </c>
      <c r="U145" s="4" t="s">
        <v>33</v>
      </c>
      <c r="W145" s="49">
        <v>0</v>
      </c>
      <c r="Y145" s="48">
        <v>0</v>
      </c>
      <c r="Z145" s="51" t="s">
        <v>34</v>
      </c>
      <c r="AA145" s="42">
        <f t="shared" si="47"/>
        <v>20</v>
      </c>
      <c r="AC145" s="48">
        <f t="shared" si="45"/>
        <v>0</v>
      </c>
    </row>
    <row r="146" spans="1:29" ht="15.6" x14ac:dyDescent="0.3">
      <c r="A146" s="94">
        <v>303.93</v>
      </c>
      <c r="B146" s="4"/>
      <c r="C146" s="4" t="s">
        <v>149</v>
      </c>
      <c r="D146" s="32"/>
      <c r="E146" s="44">
        <v>1639616.6600000001</v>
      </c>
      <c r="F146" s="22"/>
      <c r="G146" s="45">
        <v>1639616.6600000001</v>
      </c>
      <c r="I146" s="19">
        <v>5</v>
      </c>
      <c r="J146" s="4" t="s">
        <v>31</v>
      </c>
      <c r="K146" s="4" t="s">
        <v>33</v>
      </c>
      <c r="M146" s="49">
        <v>0</v>
      </c>
      <c r="O146" s="48">
        <v>0</v>
      </c>
      <c r="P146" s="51" t="s">
        <v>34</v>
      </c>
      <c r="Q146" s="42">
        <f t="shared" si="46"/>
        <v>20</v>
      </c>
      <c r="S146" s="19">
        <v>5</v>
      </c>
      <c r="T146" s="4" t="s">
        <v>31</v>
      </c>
      <c r="U146" s="4" t="s">
        <v>33</v>
      </c>
      <c r="W146" s="49">
        <v>0</v>
      </c>
      <c r="Y146" s="48">
        <v>0</v>
      </c>
      <c r="Z146" s="51" t="s">
        <v>34</v>
      </c>
      <c r="AA146" s="42">
        <f t="shared" si="47"/>
        <v>20</v>
      </c>
      <c r="AC146" s="48">
        <f t="shared" si="45"/>
        <v>0</v>
      </c>
    </row>
    <row r="147" spans="1:29" ht="15.6" x14ac:dyDescent="0.3">
      <c r="A147" s="94">
        <v>303.94</v>
      </c>
      <c r="B147" s="4"/>
      <c r="C147" s="4" t="s">
        <v>50</v>
      </c>
      <c r="D147" s="32"/>
      <c r="E147" s="44">
        <v>11675906.27</v>
      </c>
      <c r="F147" s="22"/>
      <c r="G147" s="45">
        <v>2458202.4300000002</v>
      </c>
      <c r="I147" s="19">
        <v>5</v>
      </c>
      <c r="J147" s="4" t="s">
        <v>31</v>
      </c>
      <c r="K147" s="4" t="s">
        <v>33</v>
      </c>
      <c r="M147" s="49">
        <v>0</v>
      </c>
      <c r="O147" s="48">
        <f t="shared" si="43"/>
        <v>2335181</v>
      </c>
      <c r="P147" s="51"/>
      <c r="Q147" s="42">
        <f t="shared" si="46"/>
        <v>20</v>
      </c>
      <c r="S147" s="19">
        <v>5</v>
      </c>
      <c r="T147" s="4" t="s">
        <v>31</v>
      </c>
      <c r="U147" s="4" t="s">
        <v>33</v>
      </c>
      <c r="W147" s="49">
        <v>0</v>
      </c>
      <c r="Y147" s="48">
        <f t="shared" si="44"/>
        <v>2335181</v>
      </c>
      <c r="Z147" s="51"/>
      <c r="AA147" s="42">
        <f t="shared" si="47"/>
        <v>20</v>
      </c>
      <c r="AC147" s="48">
        <f t="shared" si="45"/>
        <v>0</v>
      </c>
    </row>
    <row r="148" spans="1:29" ht="15.6" x14ac:dyDescent="0.3">
      <c r="A148" s="94">
        <v>303.95</v>
      </c>
      <c r="B148" s="4"/>
      <c r="C148" s="4" t="s">
        <v>150</v>
      </c>
      <c r="D148" s="32"/>
      <c r="E148" s="44">
        <v>504273.01</v>
      </c>
      <c r="F148" s="22"/>
      <c r="G148" s="45">
        <v>395014.94</v>
      </c>
      <c r="I148" s="19">
        <v>5</v>
      </c>
      <c r="J148" s="4" t="s">
        <v>31</v>
      </c>
      <c r="K148" s="4" t="s">
        <v>33</v>
      </c>
      <c r="M148" s="49">
        <v>0</v>
      </c>
      <c r="O148" s="48">
        <f t="shared" si="43"/>
        <v>100855</v>
      </c>
      <c r="P148" s="51"/>
      <c r="Q148" s="42">
        <f t="shared" si="46"/>
        <v>20</v>
      </c>
      <c r="S148" s="19">
        <v>5</v>
      </c>
      <c r="T148" s="4" t="s">
        <v>31</v>
      </c>
      <c r="U148" s="4" t="s">
        <v>33</v>
      </c>
      <c r="W148" s="49">
        <v>0</v>
      </c>
      <c r="Y148" s="48">
        <f t="shared" si="44"/>
        <v>100855</v>
      </c>
      <c r="Z148" s="51"/>
      <c r="AA148" s="42">
        <f t="shared" si="47"/>
        <v>20</v>
      </c>
      <c r="AC148" s="48">
        <f t="shared" si="45"/>
        <v>0</v>
      </c>
    </row>
    <row r="149" spans="1:29" ht="15.6" x14ac:dyDescent="0.3">
      <c r="A149" s="94">
        <v>303.95999999999998</v>
      </c>
      <c r="B149" s="4"/>
      <c r="C149" s="4" t="s">
        <v>151</v>
      </c>
      <c r="D149" s="32"/>
      <c r="E149" s="44">
        <v>253665.24000000002</v>
      </c>
      <c r="F149" s="22"/>
      <c r="G149" s="45">
        <v>242706.19</v>
      </c>
      <c r="I149" s="19">
        <v>5</v>
      </c>
      <c r="J149" s="4" t="s">
        <v>31</v>
      </c>
      <c r="K149" s="4" t="s">
        <v>33</v>
      </c>
      <c r="M149" s="49">
        <v>0</v>
      </c>
      <c r="O149" s="48">
        <f t="shared" si="43"/>
        <v>50733</v>
      </c>
      <c r="P149" s="51"/>
      <c r="Q149" s="42">
        <f t="shared" si="46"/>
        <v>20</v>
      </c>
      <c r="S149" s="19">
        <v>5</v>
      </c>
      <c r="T149" s="4" t="s">
        <v>31</v>
      </c>
      <c r="U149" s="4" t="s">
        <v>33</v>
      </c>
      <c r="W149" s="49">
        <v>0</v>
      </c>
      <c r="Y149" s="48">
        <f t="shared" si="44"/>
        <v>50733</v>
      </c>
      <c r="Z149" s="51"/>
      <c r="AA149" s="42">
        <f t="shared" si="47"/>
        <v>20</v>
      </c>
      <c r="AC149" s="48">
        <f t="shared" si="45"/>
        <v>0</v>
      </c>
    </row>
    <row r="150" spans="1:29" ht="15.6" x14ac:dyDescent="0.3">
      <c r="A150" s="94">
        <v>303.97000000000003</v>
      </c>
      <c r="B150" s="4"/>
      <c r="C150" s="4" t="s">
        <v>152</v>
      </c>
      <c r="D150" s="32"/>
      <c r="E150" s="44">
        <v>182029.79</v>
      </c>
      <c r="F150" s="22"/>
      <c r="G150" s="45">
        <v>173158.82</v>
      </c>
      <c r="I150" s="19">
        <v>5</v>
      </c>
      <c r="J150" s="4" t="s">
        <v>31</v>
      </c>
      <c r="K150" s="4" t="s">
        <v>33</v>
      </c>
      <c r="M150" s="49">
        <v>0</v>
      </c>
      <c r="O150" s="48">
        <f t="shared" si="43"/>
        <v>36406</v>
      </c>
      <c r="P150" s="51"/>
      <c r="Q150" s="42">
        <f t="shared" si="46"/>
        <v>20</v>
      </c>
      <c r="S150" s="19">
        <v>5</v>
      </c>
      <c r="T150" s="4" t="s">
        <v>31</v>
      </c>
      <c r="U150" s="4" t="s">
        <v>33</v>
      </c>
      <c r="W150" s="49">
        <v>0</v>
      </c>
      <c r="Y150" s="48">
        <f t="shared" si="44"/>
        <v>36406</v>
      </c>
      <c r="Z150" s="51"/>
      <c r="AA150" s="42">
        <f t="shared" si="47"/>
        <v>20</v>
      </c>
      <c r="AC150" s="48">
        <f t="shared" si="45"/>
        <v>0</v>
      </c>
    </row>
    <row r="151" spans="1:29" ht="15.6" x14ac:dyDescent="0.3">
      <c r="A151" s="94">
        <v>303.98</v>
      </c>
      <c r="B151" s="4"/>
      <c r="C151" s="4" t="s">
        <v>153</v>
      </c>
      <c r="D151" s="32"/>
      <c r="E151" s="44">
        <v>921285.95000000007</v>
      </c>
      <c r="F151" s="22"/>
      <c r="G151" s="45">
        <v>812689.02</v>
      </c>
      <c r="I151" s="19">
        <v>5</v>
      </c>
      <c r="J151" s="4" t="s">
        <v>31</v>
      </c>
      <c r="K151" s="4" t="s">
        <v>33</v>
      </c>
      <c r="M151" s="49">
        <v>0</v>
      </c>
      <c r="O151" s="48">
        <f t="shared" si="43"/>
        <v>184257</v>
      </c>
      <c r="P151" s="51"/>
      <c r="Q151" s="42">
        <f t="shared" si="46"/>
        <v>20</v>
      </c>
      <c r="S151" s="19">
        <v>5</v>
      </c>
      <c r="T151" s="4" t="s">
        <v>31</v>
      </c>
      <c r="U151" s="4" t="s">
        <v>33</v>
      </c>
      <c r="W151" s="49">
        <v>0</v>
      </c>
      <c r="Y151" s="48">
        <f t="shared" si="44"/>
        <v>184257</v>
      </c>
      <c r="Z151" s="51"/>
      <c r="AA151" s="42">
        <f t="shared" si="47"/>
        <v>20</v>
      </c>
      <c r="AC151" s="48">
        <f t="shared" si="45"/>
        <v>0</v>
      </c>
    </row>
    <row r="152" spans="1:29" ht="15.6" x14ac:dyDescent="0.3">
      <c r="A152" s="94">
        <v>303.99099999999999</v>
      </c>
      <c r="B152" s="4"/>
      <c r="C152" s="4" t="s">
        <v>154</v>
      </c>
      <c r="D152" s="32"/>
      <c r="E152" s="95">
        <v>24582161.289999999</v>
      </c>
      <c r="F152" s="22"/>
      <c r="G152" s="45">
        <v>2342699.3199999998</v>
      </c>
      <c r="I152" s="19">
        <v>20</v>
      </c>
      <c r="J152" s="4" t="s">
        <v>31</v>
      </c>
      <c r="K152" s="4" t="s">
        <v>33</v>
      </c>
      <c r="M152" s="49">
        <v>0</v>
      </c>
      <c r="N152" s="72"/>
      <c r="O152" s="48">
        <f t="shared" si="43"/>
        <v>1229108</v>
      </c>
      <c r="P152" s="51"/>
      <c r="Q152" s="42">
        <f t="shared" si="46"/>
        <v>5</v>
      </c>
      <c r="S152" s="19">
        <v>20</v>
      </c>
      <c r="T152" s="4" t="s">
        <v>31</v>
      </c>
      <c r="U152" s="4" t="s">
        <v>33</v>
      </c>
      <c r="W152" s="49">
        <v>0</v>
      </c>
      <c r="Y152" s="48">
        <f t="shared" si="44"/>
        <v>1229108</v>
      </c>
      <c r="Z152" s="51"/>
      <c r="AA152" s="42">
        <f t="shared" si="47"/>
        <v>5</v>
      </c>
      <c r="AC152" s="48">
        <f t="shared" si="45"/>
        <v>0</v>
      </c>
    </row>
    <row r="153" spans="1:29" ht="15.6" x14ac:dyDescent="0.3">
      <c r="A153" s="94">
        <v>303.99200000000002</v>
      </c>
      <c r="B153" s="4"/>
      <c r="C153" s="4" t="s">
        <v>155</v>
      </c>
      <c r="D153" s="32"/>
      <c r="E153" s="44">
        <v>1603988.37</v>
      </c>
      <c r="F153" s="22"/>
      <c r="G153" s="45">
        <v>1283190.72</v>
      </c>
      <c r="I153" s="19">
        <v>5</v>
      </c>
      <c r="J153" s="4" t="s">
        <v>31</v>
      </c>
      <c r="K153" s="4" t="s">
        <v>33</v>
      </c>
      <c r="M153" s="49">
        <v>0</v>
      </c>
      <c r="O153" s="48">
        <f t="shared" si="43"/>
        <v>320798</v>
      </c>
      <c r="P153" s="51"/>
      <c r="Q153" s="42">
        <f t="shared" si="46"/>
        <v>20</v>
      </c>
      <c r="S153" s="19">
        <v>5</v>
      </c>
      <c r="T153" s="4" t="s">
        <v>31</v>
      </c>
      <c r="U153" s="4" t="s">
        <v>33</v>
      </c>
      <c r="W153" s="49">
        <v>0</v>
      </c>
      <c r="Y153" s="48">
        <f t="shared" si="44"/>
        <v>320798</v>
      </c>
      <c r="Z153" s="51"/>
      <c r="AA153" s="42">
        <f t="shared" si="47"/>
        <v>20</v>
      </c>
      <c r="AC153" s="48">
        <f t="shared" si="45"/>
        <v>0</v>
      </c>
    </row>
    <row r="154" spans="1:29" ht="15.6" x14ac:dyDescent="0.3">
      <c r="A154" s="94">
        <v>303.99400000000003</v>
      </c>
      <c r="B154" s="4"/>
      <c r="C154" s="4" t="s">
        <v>156</v>
      </c>
      <c r="D154" s="32"/>
      <c r="E154" s="44">
        <v>949496.1</v>
      </c>
      <c r="F154" s="22"/>
      <c r="G154" s="45">
        <v>685570.24</v>
      </c>
      <c r="I154" s="19">
        <v>5</v>
      </c>
      <c r="J154" s="4" t="s">
        <v>31</v>
      </c>
      <c r="K154" s="4" t="s">
        <v>33</v>
      </c>
      <c r="M154" s="49">
        <v>0</v>
      </c>
      <c r="O154" s="48">
        <f t="shared" si="43"/>
        <v>189899</v>
      </c>
      <c r="P154" s="51"/>
      <c r="Q154" s="42">
        <f t="shared" si="46"/>
        <v>20</v>
      </c>
      <c r="S154" s="19">
        <v>5</v>
      </c>
      <c r="T154" s="4" t="s">
        <v>31</v>
      </c>
      <c r="U154" s="4" t="s">
        <v>33</v>
      </c>
      <c r="W154" s="49">
        <v>0</v>
      </c>
      <c r="Y154" s="48">
        <f t="shared" si="44"/>
        <v>189899</v>
      </c>
      <c r="Z154" s="51"/>
      <c r="AA154" s="42">
        <f t="shared" si="47"/>
        <v>20</v>
      </c>
      <c r="AC154" s="48">
        <f t="shared" si="45"/>
        <v>0</v>
      </c>
    </row>
    <row r="155" spans="1:29" ht="15.6" x14ac:dyDescent="0.3">
      <c r="A155" s="94">
        <v>303.995</v>
      </c>
      <c r="B155" s="4"/>
      <c r="C155" s="4" t="s">
        <v>157</v>
      </c>
      <c r="D155" s="32"/>
      <c r="E155" s="44">
        <v>616922.64</v>
      </c>
      <c r="F155" s="22"/>
      <c r="G155" s="45">
        <v>534879.39</v>
      </c>
      <c r="I155" s="19">
        <v>5</v>
      </c>
      <c r="J155" s="4" t="s">
        <v>31</v>
      </c>
      <c r="K155" s="4" t="s">
        <v>33</v>
      </c>
      <c r="M155" s="49">
        <v>0</v>
      </c>
      <c r="O155" s="48">
        <f t="shared" si="43"/>
        <v>123385</v>
      </c>
      <c r="P155" s="51"/>
      <c r="Q155" s="42">
        <f t="shared" si="46"/>
        <v>20</v>
      </c>
      <c r="S155" s="19">
        <v>5</v>
      </c>
      <c r="T155" s="4" t="s">
        <v>31</v>
      </c>
      <c r="U155" s="4" t="s">
        <v>33</v>
      </c>
      <c r="W155" s="49">
        <v>0</v>
      </c>
      <c r="Y155" s="48">
        <f t="shared" si="44"/>
        <v>123385</v>
      </c>
      <c r="Z155" s="51"/>
      <c r="AA155" s="42">
        <f t="shared" si="47"/>
        <v>20</v>
      </c>
      <c r="AC155" s="48">
        <f t="shared" si="45"/>
        <v>0</v>
      </c>
    </row>
    <row r="156" spans="1:29" ht="15.6" x14ac:dyDescent="0.3">
      <c r="B156" s="4"/>
      <c r="D156" s="32"/>
      <c r="E156" s="96"/>
      <c r="F156" s="57"/>
      <c r="G156" s="80"/>
      <c r="I156" s="19"/>
      <c r="M156" s="49"/>
      <c r="O156" s="55"/>
      <c r="Q156" s="42"/>
      <c r="W156" s="49"/>
      <c r="Y156" s="55"/>
      <c r="AA156" s="42"/>
      <c r="AB156" s="62"/>
      <c r="AC156" s="55"/>
    </row>
    <row r="157" spans="1:29" ht="15.6" x14ac:dyDescent="0.3">
      <c r="B157" s="43" t="s">
        <v>51</v>
      </c>
      <c r="D157" s="32"/>
      <c r="E157" s="63">
        <f>+SUBTOTAL(9,E125:E156)</f>
        <v>122714988.35000001</v>
      </c>
      <c r="F157" s="57"/>
      <c r="G157" s="89">
        <f>+SUBTOTAL(9,G125:G156)</f>
        <v>78697233.909999982</v>
      </c>
      <c r="I157" s="19"/>
      <c r="M157" s="49"/>
      <c r="O157" s="90">
        <f>+SUBTOTAL(9,O125:O156)</f>
        <v>6236396</v>
      </c>
      <c r="Q157" s="61">
        <f>ROUND(O157/E157*100,2)</f>
        <v>5.08</v>
      </c>
      <c r="W157" s="49"/>
      <c r="Y157" s="90">
        <f>+SUBTOTAL(9,Y125:Y156)</f>
        <v>6236396</v>
      </c>
      <c r="AA157" s="61">
        <f>ROUND(Y157/E157*100,2)</f>
        <v>5.08</v>
      </c>
      <c r="AB157" s="62"/>
      <c r="AC157" s="90">
        <f>+SUBTOTAL(9,AC125:AC156)</f>
        <v>0</v>
      </c>
    </row>
    <row r="158" spans="1:29" ht="15.6" x14ac:dyDescent="0.3">
      <c r="B158" s="43"/>
      <c r="D158" s="32"/>
      <c r="E158" s="63"/>
      <c r="F158" s="57"/>
      <c r="G158" s="89"/>
      <c r="I158" s="19"/>
      <c r="M158" s="49"/>
      <c r="O158" s="50"/>
      <c r="Q158" s="61"/>
      <c r="W158" s="49"/>
      <c r="Y158" s="50"/>
      <c r="AA158" s="61"/>
      <c r="AB158" s="62"/>
      <c r="AC158" s="50"/>
    </row>
    <row r="159" spans="1:29" ht="15.6" x14ac:dyDescent="0.3">
      <c r="B159" s="43" t="s">
        <v>99</v>
      </c>
      <c r="E159" s="39"/>
      <c r="F159" s="53"/>
      <c r="G159" s="40"/>
      <c r="I159" s="19"/>
      <c r="M159" s="49"/>
      <c r="O159" s="50"/>
      <c r="Q159" s="42"/>
      <c r="W159" s="49"/>
      <c r="Y159" s="50"/>
      <c r="AA159" s="42"/>
      <c r="AB159" s="62"/>
      <c r="AC159" s="50"/>
    </row>
    <row r="160" spans="1:29" x14ac:dyDescent="0.25">
      <c r="A160" s="11">
        <v>389</v>
      </c>
      <c r="B160" s="4"/>
      <c r="C160" s="4" t="s">
        <v>53</v>
      </c>
      <c r="E160" s="39">
        <v>15966.05</v>
      </c>
      <c r="F160" s="53"/>
      <c r="G160" s="40">
        <v>12933.31</v>
      </c>
      <c r="I160" s="19">
        <v>50</v>
      </c>
      <c r="J160" s="4" t="s">
        <v>31</v>
      </c>
      <c r="K160" s="4" t="s">
        <v>65</v>
      </c>
      <c r="M160" s="49">
        <v>0</v>
      </c>
      <c r="O160" s="48">
        <f t="shared" ref="O160:O163" si="48">+ROUND(Q160*$E160/100,0)</f>
        <v>319</v>
      </c>
      <c r="P160" s="51"/>
      <c r="Q160" s="42">
        <f t="shared" ref="Q160" si="49">ROUND((100-M160)/I160,2)</f>
        <v>2</v>
      </c>
      <c r="S160" s="19">
        <v>50</v>
      </c>
      <c r="T160" s="4" t="s">
        <v>31</v>
      </c>
      <c r="U160" s="4" t="s">
        <v>65</v>
      </c>
      <c r="W160" s="49">
        <v>0</v>
      </c>
      <c r="Y160" s="48">
        <v>319</v>
      </c>
      <c r="Z160" s="51"/>
      <c r="AA160" s="42">
        <f>ROUND((100-W160)/S160,2)</f>
        <v>2</v>
      </c>
      <c r="AC160" s="48">
        <f t="shared" ref="AC160" si="50">+Y160-O160</f>
        <v>0</v>
      </c>
    </row>
    <row r="161" spans="1:29" x14ac:dyDescent="0.25">
      <c r="A161" s="11">
        <v>389.1</v>
      </c>
      <c r="B161" s="4"/>
      <c r="C161" s="4" t="s">
        <v>55</v>
      </c>
      <c r="E161" s="44">
        <v>790237.58000000007</v>
      </c>
      <c r="F161" s="22"/>
      <c r="G161" s="45">
        <v>0</v>
      </c>
      <c r="I161" s="46"/>
      <c r="J161" s="4" t="s">
        <v>31</v>
      </c>
      <c r="K161" s="5"/>
      <c r="M161" s="9" t="s">
        <v>31</v>
      </c>
      <c r="O161" s="48">
        <f t="shared" si="48"/>
        <v>0</v>
      </c>
      <c r="P161" s="51"/>
      <c r="Q161" s="41">
        <v>0</v>
      </c>
      <c r="S161" s="46"/>
      <c r="T161" s="4" t="s">
        <v>31</v>
      </c>
      <c r="U161" s="5"/>
      <c r="W161" s="9" t="s">
        <v>31</v>
      </c>
      <c r="Y161" s="48">
        <f t="shared" ref="Y161:Y162" si="51">+ROUND(AA161*$E161/100,0)</f>
        <v>0</v>
      </c>
      <c r="Z161" s="51"/>
      <c r="AA161" s="41">
        <v>0</v>
      </c>
      <c r="AC161" s="48">
        <f t="shared" ref="AC161:AC164" si="52">ROUND(Y161-O161,0)</f>
        <v>0</v>
      </c>
    </row>
    <row r="162" spans="1:29" x14ac:dyDescent="0.25">
      <c r="A162" s="11">
        <v>389.5</v>
      </c>
      <c r="B162" s="4"/>
      <c r="C162" s="4" t="s">
        <v>158</v>
      </c>
      <c r="E162" s="97">
        <v>17121.66</v>
      </c>
      <c r="F162" s="22"/>
      <c r="G162" s="98">
        <v>15854.68</v>
      </c>
      <c r="I162" s="76">
        <v>50</v>
      </c>
      <c r="J162" s="38" t="s">
        <v>31</v>
      </c>
      <c r="K162" s="77" t="s">
        <v>33</v>
      </c>
      <c r="L162" s="5"/>
      <c r="M162" s="9">
        <v>0</v>
      </c>
      <c r="N162" s="82"/>
      <c r="O162" s="48">
        <f t="shared" si="48"/>
        <v>342</v>
      </c>
      <c r="P162" s="51"/>
      <c r="Q162" s="42">
        <f t="shared" ref="Q162:Q163" si="53">ROUND((100-M162)/I162,2)</f>
        <v>2</v>
      </c>
      <c r="S162" s="76">
        <v>50</v>
      </c>
      <c r="T162" s="38" t="s">
        <v>31</v>
      </c>
      <c r="U162" s="77" t="s">
        <v>33</v>
      </c>
      <c r="V162" s="5"/>
      <c r="W162" s="9">
        <v>0</v>
      </c>
      <c r="Y162" s="48">
        <f t="shared" si="51"/>
        <v>342</v>
      </c>
      <c r="Z162" s="51"/>
      <c r="AA162" s="42">
        <f t="shared" ref="AA162:AA163" si="54">ROUND((100-W162)/S162,2)</f>
        <v>2</v>
      </c>
      <c r="AB162" s="62"/>
      <c r="AC162" s="48">
        <f t="shared" si="52"/>
        <v>0</v>
      </c>
    </row>
    <row r="163" spans="1:29" x14ac:dyDescent="0.25">
      <c r="A163" s="11">
        <v>390</v>
      </c>
      <c r="B163" s="4"/>
      <c r="C163" s="4" t="s">
        <v>159</v>
      </c>
      <c r="E163" s="71">
        <v>83501247.849999994</v>
      </c>
      <c r="F163" s="72"/>
      <c r="G163" s="73">
        <v>22579336.890000001</v>
      </c>
      <c r="I163" s="19">
        <v>45</v>
      </c>
      <c r="J163" s="4" t="s">
        <v>31</v>
      </c>
      <c r="K163" s="4" t="s">
        <v>61</v>
      </c>
      <c r="M163" s="49">
        <v>-40</v>
      </c>
      <c r="N163" s="82"/>
      <c r="O163" s="67">
        <f t="shared" si="48"/>
        <v>2596889</v>
      </c>
      <c r="P163" s="51"/>
      <c r="Q163" s="42">
        <f t="shared" si="53"/>
        <v>3.11</v>
      </c>
      <c r="S163" s="19">
        <v>45</v>
      </c>
      <c r="T163" s="4" t="s">
        <v>31</v>
      </c>
      <c r="U163" s="4" t="s">
        <v>61</v>
      </c>
      <c r="W163" s="49">
        <v>-30</v>
      </c>
      <c r="Y163" s="67">
        <v>2407486</v>
      </c>
      <c r="Z163" s="51"/>
      <c r="AA163" s="42">
        <f t="shared" si="54"/>
        <v>2.89</v>
      </c>
      <c r="AC163" s="67">
        <f t="shared" si="52"/>
        <v>-189403</v>
      </c>
    </row>
    <row r="164" spans="1:29" x14ac:dyDescent="0.25">
      <c r="A164" s="11">
        <v>390.1</v>
      </c>
      <c r="B164" s="4"/>
      <c r="C164" s="4" t="s">
        <v>160</v>
      </c>
      <c r="E164" s="97">
        <v>1657906.5899999999</v>
      </c>
      <c r="F164" s="22"/>
      <c r="G164" s="98">
        <v>1454424.3900000001</v>
      </c>
      <c r="I164" s="76" t="s">
        <v>161</v>
      </c>
      <c r="J164" s="38" t="s">
        <v>31</v>
      </c>
      <c r="K164" s="77" t="s">
        <v>162</v>
      </c>
      <c r="L164" s="5"/>
      <c r="M164" s="9" t="s">
        <v>31</v>
      </c>
      <c r="N164" s="82"/>
      <c r="O164" s="67">
        <v>110667</v>
      </c>
      <c r="P164" s="51"/>
      <c r="Q164" s="145" t="s">
        <v>31</v>
      </c>
      <c r="S164" s="76" t="s">
        <v>161</v>
      </c>
      <c r="T164" s="38" t="s">
        <v>31</v>
      </c>
      <c r="U164" s="77" t="s">
        <v>162</v>
      </c>
      <c r="V164" s="5"/>
      <c r="W164" s="9" t="s">
        <v>31</v>
      </c>
      <c r="Y164" s="67">
        <v>110667</v>
      </c>
      <c r="Z164" s="51"/>
      <c r="AA164" s="145" t="s">
        <v>31</v>
      </c>
      <c r="AB164" s="62"/>
      <c r="AC164" s="67">
        <f t="shared" si="52"/>
        <v>0</v>
      </c>
    </row>
    <row r="165" spans="1:29" x14ac:dyDescent="0.25">
      <c r="B165" s="4"/>
      <c r="E165" s="39"/>
      <c r="F165" s="53"/>
      <c r="G165" s="40"/>
      <c r="I165" s="19"/>
      <c r="M165" s="49"/>
      <c r="O165" s="50"/>
      <c r="Q165" s="42"/>
      <c r="W165" s="49"/>
      <c r="Y165" s="50"/>
      <c r="AA165" s="42"/>
      <c r="AB165" s="62"/>
      <c r="AC165" s="50"/>
    </row>
    <row r="166" spans="1:29" x14ac:dyDescent="0.25">
      <c r="B166" s="4"/>
      <c r="C166" s="4" t="s">
        <v>100</v>
      </c>
      <c r="E166" s="39"/>
      <c r="F166" s="53"/>
      <c r="G166" s="40"/>
      <c r="I166" s="19"/>
      <c r="M166" s="49"/>
      <c r="O166" s="50"/>
      <c r="Q166" s="42"/>
      <c r="W166" s="49"/>
      <c r="Y166" s="50"/>
      <c r="AA166" s="42"/>
      <c r="AB166" s="62"/>
      <c r="AC166" s="50"/>
    </row>
    <row r="167" spans="1:29" x14ac:dyDescent="0.25">
      <c r="A167" s="11">
        <v>391.1</v>
      </c>
      <c r="B167" s="4"/>
      <c r="C167" s="78" t="s">
        <v>101</v>
      </c>
      <c r="E167" s="39">
        <v>4806666.4000000004</v>
      </c>
      <c r="F167" s="53"/>
      <c r="G167" s="40">
        <v>1052574.4099999999</v>
      </c>
      <c r="I167" s="19">
        <v>20</v>
      </c>
      <c r="J167" s="4" t="s">
        <v>31</v>
      </c>
      <c r="K167" s="4" t="s">
        <v>33</v>
      </c>
      <c r="M167" s="49">
        <v>0</v>
      </c>
      <c r="O167" s="48">
        <f t="shared" ref="O167:O171" si="55">+ROUND(Q167*$E167/100,0)</f>
        <v>240333</v>
      </c>
      <c r="P167" s="51"/>
      <c r="Q167" s="42">
        <f t="shared" ref="Q167:Q171" si="56">ROUND((100-M167)/I167,2)</f>
        <v>5</v>
      </c>
      <c r="S167" s="19">
        <v>20</v>
      </c>
      <c r="T167" s="4" t="s">
        <v>31</v>
      </c>
      <c r="U167" s="4" t="s">
        <v>33</v>
      </c>
      <c r="W167" s="49">
        <v>0</v>
      </c>
      <c r="Y167" s="48">
        <f t="shared" ref="Y167:Y171" si="57">+ROUND(AA167*$E167/100,0)</f>
        <v>240333</v>
      </c>
      <c r="Z167" s="51"/>
      <c r="AA167" s="42">
        <f t="shared" ref="AA167:AA171" si="58">ROUND((100-W167)/S167,2)</f>
        <v>5</v>
      </c>
      <c r="AC167" s="48">
        <f t="shared" ref="AC167:AC171" si="59">ROUND(Y167-O167,0)</f>
        <v>0</v>
      </c>
    </row>
    <row r="168" spans="1:29" x14ac:dyDescent="0.25">
      <c r="A168" s="11">
        <v>391.2</v>
      </c>
      <c r="B168" s="4"/>
      <c r="C168" s="78" t="s">
        <v>102</v>
      </c>
      <c r="E168" s="39">
        <v>1194773.93</v>
      </c>
      <c r="F168" s="53"/>
      <c r="G168" s="40">
        <v>307673.85000000003</v>
      </c>
      <c r="I168" s="19">
        <v>15</v>
      </c>
      <c r="J168" s="4" t="s">
        <v>31</v>
      </c>
      <c r="K168" s="4" t="s">
        <v>33</v>
      </c>
      <c r="M168" s="49">
        <v>0</v>
      </c>
      <c r="O168" s="48">
        <f t="shared" si="55"/>
        <v>79691</v>
      </c>
      <c r="P168" s="51"/>
      <c r="Q168" s="42">
        <f t="shared" si="56"/>
        <v>6.67</v>
      </c>
      <c r="S168" s="19">
        <v>15</v>
      </c>
      <c r="T168" s="4" t="s">
        <v>31</v>
      </c>
      <c r="U168" s="4" t="s">
        <v>33</v>
      </c>
      <c r="W168" s="49">
        <v>0</v>
      </c>
      <c r="Y168" s="48">
        <f t="shared" si="57"/>
        <v>79691</v>
      </c>
      <c r="Z168" s="51"/>
      <c r="AA168" s="42">
        <f t="shared" si="58"/>
        <v>6.67</v>
      </c>
      <c r="AC168" s="48">
        <f t="shared" si="59"/>
        <v>0</v>
      </c>
    </row>
    <row r="169" spans="1:29" x14ac:dyDescent="0.25">
      <c r="A169" s="11">
        <v>391.3</v>
      </c>
      <c r="B169" s="4"/>
      <c r="C169" s="78" t="s">
        <v>163</v>
      </c>
      <c r="E169" s="39">
        <v>157884.97</v>
      </c>
      <c r="F169" s="53"/>
      <c r="G169" s="40">
        <v>103844.27</v>
      </c>
      <c r="I169" s="19">
        <v>8</v>
      </c>
      <c r="J169" s="4" t="s">
        <v>31</v>
      </c>
      <c r="K169" s="4" t="s">
        <v>33</v>
      </c>
      <c r="M169" s="49">
        <v>0</v>
      </c>
      <c r="O169" s="48">
        <f t="shared" si="55"/>
        <v>19736</v>
      </c>
      <c r="P169" s="51"/>
      <c r="Q169" s="42">
        <f t="shared" si="56"/>
        <v>12.5</v>
      </c>
      <c r="S169" s="19">
        <v>8</v>
      </c>
      <c r="T169" s="4" t="s">
        <v>31</v>
      </c>
      <c r="U169" s="4" t="s">
        <v>33</v>
      </c>
      <c r="W169" s="49">
        <v>0</v>
      </c>
      <c r="Y169" s="48">
        <f t="shared" si="57"/>
        <v>19736</v>
      </c>
      <c r="Z169" s="51"/>
      <c r="AA169" s="42">
        <f t="shared" si="58"/>
        <v>12.5</v>
      </c>
      <c r="AC169" s="48">
        <f t="shared" si="59"/>
        <v>0</v>
      </c>
    </row>
    <row r="170" spans="1:29" x14ac:dyDescent="0.25">
      <c r="A170" s="11">
        <v>391.7</v>
      </c>
      <c r="B170" s="4"/>
      <c r="C170" s="78" t="s">
        <v>103</v>
      </c>
      <c r="E170" s="39">
        <v>17462425.48</v>
      </c>
      <c r="F170" s="53"/>
      <c r="G170" s="40">
        <v>7722720.7199999997</v>
      </c>
      <c r="I170" s="19">
        <v>8</v>
      </c>
      <c r="J170" s="4" t="s">
        <v>31</v>
      </c>
      <c r="K170" s="4" t="s">
        <v>33</v>
      </c>
      <c r="M170" s="49">
        <v>0</v>
      </c>
      <c r="O170" s="48">
        <f t="shared" si="55"/>
        <v>2182803</v>
      </c>
      <c r="P170" s="51"/>
      <c r="Q170" s="42">
        <f t="shared" si="56"/>
        <v>12.5</v>
      </c>
      <c r="S170" s="19">
        <v>8</v>
      </c>
      <c r="T170" s="4" t="s">
        <v>31</v>
      </c>
      <c r="U170" s="4" t="s">
        <v>33</v>
      </c>
      <c r="W170" s="49">
        <v>0</v>
      </c>
      <c r="Y170" s="48">
        <f t="shared" si="57"/>
        <v>2182803</v>
      </c>
      <c r="Z170" s="51"/>
      <c r="AA170" s="42">
        <f t="shared" si="58"/>
        <v>12.5</v>
      </c>
      <c r="AC170" s="48">
        <f t="shared" si="59"/>
        <v>0</v>
      </c>
    </row>
    <row r="171" spans="1:29" x14ac:dyDescent="0.25">
      <c r="A171" s="11">
        <v>391.71</v>
      </c>
      <c r="B171" s="4"/>
      <c r="C171" s="78" t="s">
        <v>104</v>
      </c>
      <c r="E171" s="39">
        <v>13178.36</v>
      </c>
      <c r="F171" s="53"/>
      <c r="G171" s="40">
        <v>18766.52</v>
      </c>
      <c r="I171" s="19">
        <v>8</v>
      </c>
      <c r="J171" s="4" t="s">
        <v>31</v>
      </c>
      <c r="K171" s="4" t="s">
        <v>33</v>
      </c>
      <c r="M171" s="49">
        <v>0</v>
      </c>
      <c r="O171" s="48">
        <f t="shared" si="55"/>
        <v>1647</v>
      </c>
      <c r="P171" s="51"/>
      <c r="Q171" s="42">
        <f t="shared" si="56"/>
        <v>12.5</v>
      </c>
      <c r="S171" s="19">
        <v>8</v>
      </c>
      <c r="T171" s="4" t="s">
        <v>31</v>
      </c>
      <c r="U171" s="4" t="s">
        <v>33</v>
      </c>
      <c r="W171" s="49">
        <v>0</v>
      </c>
      <c r="Y171" s="48">
        <f t="shared" si="57"/>
        <v>1647</v>
      </c>
      <c r="Z171" s="51"/>
      <c r="AA171" s="42">
        <f t="shared" si="58"/>
        <v>12.5</v>
      </c>
      <c r="AC171" s="48">
        <f t="shared" si="59"/>
        <v>0</v>
      </c>
    </row>
    <row r="172" spans="1:29" x14ac:dyDescent="0.25">
      <c r="B172" s="4"/>
      <c r="C172" s="4" t="s">
        <v>106</v>
      </c>
      <c r="E172" s="79">
        <f>SUBTOTAL(9,E167:E171)</f>
        <v>23634929.140000001</v>
      </c>
      <c r="F172" s="72"/>
      <c r="G172" s="80">
        <f>SUBTOTAL(9,G167:G171)</f>
        <v>9205579.7699999996</v>
      </c>
      <c r="I172" s="76"/>
      <c r="J172" s="38"/>
      <c r="K172" s="77"/>
      <c r="M172" s="49"/>
      <c r="O172" s="81">
        <f>SUBTOTAL(9,O167:O171)</f>
        <v>2524210</v>
      </c>
      <c r="Q172" s="42">
        <f>ROUND(O172/E172*100,2)</f>
        <v>10.68</v>
      </c>
      <c r="S172" s="76"/>
      <c r="T172" s="38"/>
      <c r="U172" s="77"/>
      <c r="W172" s="49"/>
      <c r="Y172" s="81">
        <f>SUBTOTAL(9,Y167:Y171)</f>
        <v>2524210</v>
      </c>
      <c r="AA172" s="42">
        <f>ROUND(Y172/E172*100,2)</f>
        <v>10.68</v>
      </c>
      <c r="AB172" s="62"/>
      <c r="AC172" s="81">
        <f>SUBTOTAL(9,AC167:AC171)</f>
        <v>0</v>
      </c>
    </row>
    <row r="173" spans="1:29" x14ac:dyDescent="0.25">
      <c r="B173" s="4"/>
      <c r="E173" s="39"/>
      <c r="F173" s="53"/>
      <c r="G173" s="40"/>
      <c r="I173" s="19"/>
      <c r="M173" s="49"/>
      <c r="O173" s="50"/>
      <c r="Q173" s="42"/>
      <c r="W173" s="49"/>
      <c r="Y173" s="50"/>
      <c r="AA173" s="42"/>
      <c r="AB173" s="62"/>
      <c r="AC173" s="50"/>
    </row>
    <row r="174" spans="1:29" ht="15.6" x14ac:dyDescent="0.3">
      <c r="B174" s="32"/>
      <c r="C174" s="4" t="s">
        <v>107</v>
      </c>
      <c r="E174" s="39"/>
      <c r="F174" s="53"/>
      <c r="G174" s="40"/>
      <c r="I174" s="19"/>
      <c r="M174" s="49"/>
      <c r="O174" s="50"/>
      <c r="Q174" s="42"/>
      <c r="W174" s="49"/>
      <c r="Y174" s="50"/>
      <c r="AA174" s="42"/>
      <c r="AB174" s="62"/>
      <c r="AC174" s="50"/>
    </row>
    <row r="175" spans="1:29" ht="15.6" x14ac:dyDescent="0.3">
      <c r="A175" s="11">
        <v>392.1</v>
      </c>
      <c r="B175" s="32"/>
      <c r="C175" s="78" t="s">
        <v>108</v>
      </c>
      <c r="E175" s="39">
        <v>3850717.76</v>
      </c>
      <c r="F175" s="53"/>
      <c r="G175" s="40">
        <v>1583112.48</v>
      </c>
      <c r="I175" s="19">
        <v>12</v>
      </c>
      <c r="J175" s="4" t="s">
        <v>31</v>
      </c>
      <c r="K175" s="4" t="s">
        <v>109</v>
      </c>
      <c r="M175" s="49">
        <v>10</v>
      </c>
      <c r="O175" s="48">
        <f t="shared" ref="O175:O178" si="60">+ROUND(Q175*$E175/100,0)</f>
        <v>288804</v>
      </c>
      <c r="P175" s="51"/>
      <c r="Q175" s="42">
        <f t="shared" ref="Q175:Q178" si="61">ROUND((100-M175)/I175,2)</f>
        <v>7.5</v>
      </c>
      <c r="S175" s="19">
        <v>12</v>
      </c>
      <c r="T175" s="4" t="s">
        <v>31</v>
      </c>
      <c r="U175" s="4" t="s">
        <v>57</v>
      </c>
      <c r="W175" s="49">
        <v>10</v>
      </c>
      <c r="Y175" s="48">
        <v>288688</v>
      </c>
      <c r="Z175" s="51"/>
      <c r="AA175" s="42">
        <f t="shared" ref="AA175:AA178" si="62">ROUND((100-W175)/S175,2)</f>
        <v>7.5</v>
      </c>
      <c r="AC175" s="48">
        <f t="shared" ref="AC175:AC178" si="63">ROUND(Y175-O175,0)</f>
        <v>-116</v>
      </c>
    </row>
    <row r="176" spans="1:29" ht="15.6" x14ac:dyDescent="0.3">
      <c r="A176" s="11">
        <v>392.2</v>
      </c>
      <c r="B176" s="32"/>
      <c r="C176" s="78" t="s">
        <v>110</v>
      </c>
      <c r="E176" s="39">
        <v>6682348.2999999998</v>
      </c>
      <c r="F176" s="53"/>
      <c r="G176" s="40">
        <v>6526488.75</v>
      </c>
      <c r="I176" s="19">
        <v>9</v>
      </c>
      <c r="J176" s="4" t="s">
        <v>31</v>
      </c>
      <c r="K176" s="4" t="s">
        <v>109</v>
      </c>
      <c r="M176" s="49">
        <v>10</v>
      </c>
      <c r="O176" s="48">
        <f t="shared" si="60"/>
        <v>668235</v>
      </c>
      <c r="P176" s="51"/>
      <c r="Q176" s="42">
        <f t="shared" si="61"/>
        <v>10</v>
      </c>
      <c r="S176" s="19">
        <v>10</v>
      </c>
      <c r="T176" s="4" t="s">
        <v>31</v>
      </c>
      <c r="U176" s="4" t="s">
        <v>111</v>
      </c>
      <c r="W176" s="49">
        <v>10</v>
      </c>
      <c r="Y176" s="48">
        <v>601411</v>
      </c>
      <c r="Z176" s="51"/>
      <c r="AA176" s="42">
        <f t="shared" si="62"/>
        <v>9</v>
      </c>
      <c r="AC176" s="48">
        <f t="shared" si="63"/>
        <v>-66824</v>
      </c>
    </row>
    <row r="177" spans="1:29" ht="15.6" x14ac:dyDescent="0.3">
      <c r="A177" s="11">
        <v>392.3</v>
      </c>
      <c r="B177" s="32"/>
      <c r="C177" s="78" t="s">
        <v>112</v>
      </c>
      <c r="E177" s="39">
        <v>3540946.71</v>
      </c>
      <c r="F177" s="53"/>
      <c r="G177" s="40">
        <v>963110.64</v>
      </c>
      <c r="I177" s="19">
        <v>13</v>
      </c>
      <c r="J177" s="4" t="s">
        <v>31</v>
      </c>
      <c r="K177" s="4" t="s">
        <v>54</v>
      </c>
      <c r="M177" s="49">
        <v>5</v>
      </c>
      <c r="O177" s="48">
        <f t="shared" si="60"/>
        <v>258843</v>
      </c>
      <c r="P177" s="51"/>
      <c r="Q177" s="42">
        <f t="shared" si="61"/>
        <v>7.31</v>
      </c>
      <c r="S177" s="19">
        <v>14</v>
      </c>
      <c r="T177" s="4" t="s">
        <v>31</v>
      </c>
      <c r="U177" s="4" t="s">
        <v>113</v>
      </c>
      <c r="W177" s="49">
        <v>5</v>
      </c>
      <c r="Y177" s="48">
        <v>240182</v>
      </c>
      <c r="Z177" s="51"/>
      <c r="AA177" s="42">
        <f t="shared" si="62"/>
        <v>6.79</v>
      </c>
      <c r="AC177" s="48">
        <f t="shared" si="63"/>
        <v>-18661</v>
      </c>
    </row>
    <row r="178" spans="1:29" ht="15.6" x14ac:dyDescent="0.3">
      <c r="A178" s="11">
        <v>392.4</v>
      </c>
      <c r="B178" s="32"/>
      <c r="C178" s="78" t="s">
        <v>114</v>
      </c>
      <c r="E178" s="39">
        <v>154892.81</v>
      </c>
      <c r="F178" s="53"/>
      <c r="G178" s="40">
        <v>152738.14000000001</v>
      </c>
      <c r="I178" s="19">
        <v>12</v>
      </c>
      <c r="J178" s="4" t="s">
        <v>31</v>
      </c>
      <c r="K178" s="4" t="s">
        <v>54</v>
      </c>
      <c r="M178" s="49">
        <v>5</v>
      </c>
      <c r="O178" s="48">
        <f t="shared" si="60"/>
        <v>12268</v>
      </c>
      <c r="P178" s="51"/>
      <c r="Q178" s="42">
        <f t="shared" si="61"/>
        <v>7.92</v>
      </c>
      <c r="S178" s="19">
        <v>14</v>
      </c>
      <c r="T178" s="4" t="s">
        <v>31</v>
      </c>
      <c r="U178" s="4" t="s">
        <v>113</v>
      </c>
      <c r="W178" s="49">
        <v>5</v>
      </c>
      <c r="Y178" s="48">
        <v>10205</v>
      </c>
      <c r="Z178" s="51"/>
      <c r="AA178" s="42">
        <f t="shared" si="62"/>
        <v>6.79</v>
      </c>
      <c r="AC178" s="48">
        <f t="shared" si="63"/>
        <v>-2063</v>
      </c>
    </row>
    <row r="179" spans="1:29" ht="15.6" x14ac:dyDescent="0.3">
      <c r="B179" s="32"/>
      <c r="C179" s="4" t="s">
        <v>115</v>
      </c>
      <c r="E179" s="79">
        <f>SUBTOTAL(9,E175:E178)</f>
        <v>14228905.58</v>
      </c>
      <c r="F179" s="72"/>
      <c r="G179" s="80">
        <f>SUBTOTAL(9,G175:G178)</f>
        <v>9225450.0100000016</v>
      </c>
      <c r="I179" s="76"/>
      <c r="J179" s="38"/>
      <c r="K179" s="77"/>
      <c r="M179" s="49"/>
      <c r="O179" s="81">
        <f>SUBTOTAL(9,O175:O178)</f>
        <v>1228150</v>
      </c>
      <c r="Q179" s="42">
        <f>ROUND(O179/E179*100,2)</f>
        <v>8.6300000000000008</v>
      </c>
      <c r="S179" s="76"/>
      <c r="T179" s="38"/>
      <c r="U179" s="77"/>
      <c r="W179" s="49"/>
      <c r="Y179" s="81">
        <f>SUBTOTAL(9,Y175:Y178)</f>
        <v>1140486</v>
      </c>
      <c r="AA179" s="42">
        <f>ROUND(Y179/E179*100,2)</f>
        <v>8.02</v>
      </c>
      <c r="AB179" s="62"/>
      <c r="AC179" s="81">
        <f>SUBTOTAL(9,AC175:AC178)</f>
        <v>-87664</v>
      </c>
    </row>
    <row r="180" spans="1:29" ht="15.6" x14ac:dyDescent="0.3">
      <c r="B180" s="32"/>
      <c r="E180" s="39"/>
      <c r="F180" s="53"/>
      <c r="G180" s="40"/>
      <c r="I180" s="19"/>
      <c r="M180" s="49"/>
      <c r="O180" s="50"/>
      <c r="Q180" s="42"/>
      <c r="W180" s="49"/>
      <c r="Y180" s="50"/>
      <c r="AA180" s="42"/>
      <c r="AB180" s="62"/>
      <c r="AC180" s="50"/>
    </row>
    <row r="181" spans="1:29" ht="15.6" x14ac:dyDescent="0.3">
      <c r="A181" s="11">
        <v>393</v>
      </c>
      <c r="B181" s="32"/>
      <c r="C181" s="4" t="s">
        <v>164</v>
      </c>
      <c r="E181" s="39">
        <v>997888.94000000006</v>
      </c>
      <c r="F181" s="53"/>
      <c r="G181" s="40">
        <v>143024.19</v>
      </c>
      <c r="I181" s="19">
        <v>20</v>
      </c>
      <c r="J181" s="4" t="s">
        <v>31</v>
      </c>
      <c r="K181" s="4" t="s">
        <v>33</v>
      </c>
      <c r="M181" s="49">
        <v>0</v>
      </c>
      <c r="O181" s="48">
        <f t="shared" ref="O181:O190" si="64">+ROUND(Q181*$E181/100,0)</f>
        <v>49894</v>
      </c>
      <c r="P181" s="51"/>
      <c r="Q181" s="42">
        <f t="shared" ref="Q181:Q190" si="65">ROUND((100-M181)/I181,2)</f>
        <v>5</v>
      </c>
      <c r="S181" s="19">
        <v>20</v>
      </c>
      <c r="T181" s="4" t="s">
        <v>31</v>
      </c>
      <c r="U181" s="4" t="s">
        <v>33</v>
      </c>
      <c r="W181" s="49">
        <v>0</v>
      </c>
      <c r="Y181" s="48">
        <f t="shared" ref="Y181:Y184" si="66">+ROUND(AA181*$E181/100,0)</f>
        <v>49894</v>
      </c>
      <c r="Z181" s="51"/>
      <c r="AA181" s="42">
        <f t="shared" ref="AA181:AA190" si="67">ROUND((100-W181)/S181,2)</f>
        <v>5</v>
      </c>
      <c r="AC181" s="48">
        <f t="shared" ref="AC181:AC190" si="68">ROUND(Y181-O181,0)</f>
        <v>0</v>
      </c>
    </row>
    <row r="182" spans="1:29" ht="15.6" x14ac:dyDescent="0.3">
      <c r="A182" s="11">
        <v>394</v>
      </c>
      <c r="B182" s="32"/>
      <c r="C182" s="4" t="s">
        <v>165</v>
      </c>
      <c r="E182" s="39">
        <v>1085292.3799999999</v>
      </c>
      <c r="F182" s="53"/>
      <c r="G182" s="40">
        <v>493097.3</v>
      </c>
      <c r="I182" s="19">
        <v>20</v>
      </c>
      <c r="J182" s="4" t="s">
        <v>31</v>
      </c>
      <c r="K182" s="4" t="s">
        <v>33</v>
      </c>
      <c r="M182" s="49">
        <v>0</v>
      </c>
      <c r="O182" s="48">
        <f t="shared" si="64"/>
        <v>54265</v>
      </c>
      <c r="P182" s="51"/>
      <c r="Q182" s="42">
        <f t="shared" si="65"/>
        <v>5</v>
      </c>
      <c r="S182" s="19">
        <v>20</v>
      </c>
      <c r="T182" s="4" t="s">
        <v>31</v>
      </c>
      <c r="U182" s="4" t="s">
        <v>33</v>
      </c>
      <c r="W182" s="49">
        <v>0</v>
      </c>
      <c r="Y182" s="48">
        <f t="shared" si="66"/>
        <v>54265</v>
      </c>
      <c r="Z182" s="51"/>
      <c r="AA182" s="42">
        <f t="shared" si="67"/>
        <v>5</v>
      </c>
      <c r="AC182" s="48">
        <f t="shared" si="68"/>
        <v>0</v>
      </c>
    </row>
    <row r="183" spans="1:29" ht="15.6" x14ac:dyDescent="0.3">
      <c r="A183" s="11">
        <v>394.2</v>
      </c>
      <c r="B183" s="32"/>
      <c r="C183" s="4" t="s">
        <v>166</v>
      </c>
      <c r="E183" s="39">
        <v>6669691.3799999999</v>
      </c>
      <c r="F183" s="53"/>
      <c r="G183" s="40">
        <v>967018.62</v>
      </c>
      <c r="I183" s="19">
        <v>20</v>
      </c>
      <c r="J183" s="4" t="s">
        <v>31</v>
      </c>
      <c r="K183" s="4" t="s">
        <v>33</v>
      </c>
      <c r="M183" s="49">
        <v>0</v>
      </c>
      <c r="O183" s="48">
        <f t="shared" si="64"/>
        <v>333485</v>
      </c>
      <c r="P183" s="51"/>
      <c r="Q183" s="42">
        <f t="shared" si="65"/>
        <v>5</v>
      </c>
      <c r="S183" s="19">
        <v>20</v>
      </c>
      <c r="T183" s="4" t="s">
        <v>31</v>
      </c>
      <c r="U183" s="4" t="s">
        <v>33</v>
      </c>
      <c r="W183" s="49">
        <v>0</v>
      </c>
      <c r="Y183" s="48">
        <f t="shared" si="66"/>
        <v>333485</v>
      </c>
      <c r="Z183" s="51"/>
      <c r="AA183" s="42">
        <f t="shared" si="67"/>
        <v>5</v>
      </c>
      <c r="AC183" s="48">
        <f t="shared" si="68"/>
        <v>0</v>
      </c>
    </row>
    <row r="184" spans="1:29" ht="15.6" x14ac:dyDescent="0.3">
      <c r="A184" s="11">
        <v>395</v>
      </c>
      <c r="B184" s="32"/>
      <c r="C184" s="4" t="s">
        <v>118</v>
      </c>
      <c r="E184" s="39">
        <v>2564900.66</v>
      </c>
      <c r="F184" s="53"/>
      <c r="G184" s="40">
        <v>717891.96</v>
      </c>
      <c r="I184" s="19">
        <v>20</v>
      </c>
      <c r="J184" s="4" t="s">
        <v>31</v>
      </c>
      <c r="K184" s="4" t="s">
        <v>33</v>
      </c>
      <c r="M184" s="49">
        <v>0</v>
      </c>
      <c r="O184" s="48">
        <f t="shared" si="64"/>
        <v>128245</v>
      </c>
      <c r="P184" s="51"/>
      <c r="Q184" s="42">
        <f t="shared" si="65"/>
        <v>5</v>
      </c>
      <c r="S184" s="19">
        <v>20</v>
      </c>
      <c r="T184" s="4" t="s">
        <v>31</v>
      </c>
      <c r="U184" s="4" t="s">
        <v>33</v>
      </c>
      <c r="W184" s="49">
        <v>0</v>
      </c>
      <c r="Y184" s="48">
        <f t="shared" si="66"/>
        <v>128245</v>
      </c>
      <c r="Z184" s="51"/>
      <c r="AA184" s="42">
        <f t="shared" si="67"/>
        <v>5</v>
      </c>
      <c r="AC184" s="48">
        <f t="shared" si="68"/>
        <v>0</v>
      </c>
    </row>
    <row r="185" spans="1:29" ht="15.75" customHeight="1" x14ac:dyDescent="0.3">
      <c r="A185" s="11">
        <v>396</v>
      </c>
      <c r="B185" s="32"/>
      <c r="C185" s="4" t="s">
        <v>119</v>
      </c>
      <c r="E185" s="39">
        <v>2509427.4700000002</v>
      </c>
      <c r="F185" s="53"/>
      <c r="G185" s="40">
        <v>963896.84</v>
      </c>
      <c r="I185" s="19">
        <v>18</v>
      </c>
      <c r="J185" s="4" t="s">
        <v>31</v>
      </c>
      <c r="K185" s="4" t="s">
        <v>65</v>
      </c>
      <c r="M185" s="49">
        <v>15</v>
      </c>
      <c r="O185" s="48">
        <v>115868</v>
      </c>
      <c r="P185" s="51"/>
      <c r="Q185" s="42">
        <f t="shared" si="65"/>
        <v>4.72</v>
      </c>
      <c r="S185" s="19">
        <v>18</v>
      </c>
      <c r="T185" s="4" t="s">
        <v>31</v>
      </c>
      <c r="U185" s="4" t="s">
        <v>65</v>
      </c>
      <c r="W185" s="49">
        <v>15</v>
      </c>
      <c r="Y185" s="48">
        <v>115868</v>
      </c>
      <c r="Z185" s="51"/>
      <c r="AA185" s="42">
        <f t="shared" si="67"/>
        <v>4.72</v>
      </c>
      <c r="AC185" s="48">
        <f t="shared" si="68"/>
        <v>0</v>
      </c>
    </row>
    <row r="186" spans="1:29" ht="15.6" x14ac:dyDescent="0.3">
      <c r="A186" s="11">
        <v>396.1</v>
      </c>
      <c r="B186" s="32"/>
      <c r="C186" s="4" t="s">
        <v>120</v>
      </c>
      <c r="E186" s="39">
        <v>200692.25</v>
      </c>
      <c r="F186" s="53"/>
      <c r="G186" s="40">
        <v>107925.41</v>
      </c>
      <c r="I186" s="19">
        <v>18</v>
      </c>
      <c r="J186" s="4" t="s">
        <v>31</v>
      </c>
      <c r="K186" s="4" t="s">
        <v>65</v>
      </c>
      <c r="M186" s="49">
        <v>15</v>
      </c>
      <c r="O186" s="48">
        <v>9312</v>
      </c>
      <c r="P186" s="51"/>
      <c r="Q186" s="42">
        <f t="shared" si="65"/>
        <v>4.72</v>
      </c>
      <c r="S186" s="19">
        <v>18</v>
      </c>
      <c r="T186" s="4" t="s">
        <v>31</v>
      </c>
      <c r="U186" s="4" t="s">
        <v>65</v>
      </c>
      <c r="W186" s="49">
        <v>15</v>
      </c>
      <c r="Y186" s="48">
        <v>9312</v>
      </c>
      <c r="Z186" s="51"/>
      <c r="AA186" s="42">
        <f t="shared" si="67"/>
        <v>4.72</v>
      </c>
      <c r="AC186" s="48">
        <f t="shared" si="68"/>
        <v>0</v>
      </c>
    </row>
    <row r="187" spans="1:29" ht="15.75" customHeight="1" x14ac:dyDescent="0.3">
      <c r="A187" s="11">
        <v>397</v>
      </c>
      <c r="B187" s="32"/>
      <c r="C187" s="4" t="s">
        <v>121</v>
      </c>
      <c r="E187" s="39">
        <v>21325422.890000001</v>
      </c>
      <c r="F187" s="53"/>
      <c r="G187" s="40">
        <v>6969197.1100000003</v>
      </c>
      <c r="I187" s="19">
        <v>15</v>
      </c>
      <c r="J187" s="4" t="s">
        <v>31</v>
      </c>
      <c r="K187" s="4" t="s">
        <v>33</v>
      </c>
      <c r="M187" s="49">
        <v>0</v>
      </c>
      <c r="O187" s="48">
        <f t="shared" si="64"/>
        <v>1422406</v>
      </c>
      <c r="P187" s="51"/>
      <c r="Q187" s="42">
        <f t="shared" si="65"/>
        <v>6.67</v>
      </c>
      <c r="S187" s="19">
        <v>15</v>
      </c>
      <c r="T187" s="4" t="s">
        <v>31</v>
      </c>
      <c r="U187" s="4" t="s">
        <v>33</v>
      </c>
      <c r="W187" s="49">
        <v>0</v>
      </c>
      <c r="Y187" s="48">
        <f t="shared" ref="Y187:Y190" si="69">+ROUND(AA187*$E187/100,0)</f>
        <v>1422406</v>
      </c>
      <c r="Z187" s="51"/>
      <c r="AA187" s="42">
        <f t="shared" si="67"/>
        <v>6.67</v>
      </c>
      <c r="AC187" s="48">
        <f t="shared" si="68"/>
        <v>0</v>
      </c>
    </row>
    <row r="188" spans="1:29" ht="15.6" x14ac:dyDescent="0.3">
      <c r="A188" s="11">
        <v>397.1</v>
      </c>
      <c r="B188" s="32"/>
      <c r="C188" s="4" t="s">
        <v>122</v>
      </c>
      <c r="E188" s="39">
        <v>2856245.27</v>
      </c>
      <c r="F188" s="53"/>
      <c r="G188" s="40">
        <v>1416195.65</v>
      </c>
      <c r="I188" s="19">
        <v>15</v>
      </c>
      <c r="J188" s="4" t="s">
        <v>31</v>
      </c>
      <c r="K188" s="4" t="s">
        <v>33</v>
      </c>
      <c r="M188" s="49">
        <v>0</v>
      </c>
      <c r="O188" s="48">
        <f t="shared" si="64"/>
        <v>190512</v>
      </c>
      <c r="P188" s="51"/>
      <c r="Q188" s="42">
        <f t="shared" si="65"/>
        <v>6.67</v>
      </c>
      <c r="S188" s="19">
        <v>15</v>
      </c>
      <c r="T188" s="4" t="s">
        <v>31</v>
      </c>
      <c r="U188" s="4" t="s">
        <v>33</v>
      </c>
      <c r="W188" s="49">
        <v>0</v>
      </c>
      <c r="Y188" s="48">
        <f t="shared" si="69"/>
        <v>190512</v>
      </c>
      <c r="Z188" s="51"/>
      <c r="AA188" s="42">
        <f t="shared" si="67"/>
        <v>6.67</v>
      </c>
      <c r="AC188" s="48">
        <f t="shared" si="68"/>
        <v>0</v>
      </c>
    </row>
    <row r="189" spans="1:29" ht="15.6" x14ac:dyDescent="0.3">
      <c r="A189" s="11">
        <v>397.2</v>
      </c>
      <c r="B189" s="32"/>
      <c r="C189" s="4" t="s">
        <v>123</v>
      </c>
      <c r="E189" s="39">
        <v>5577535.7599999998</v>
      </c>
      <c r="F189" s="53"/>
      <c r="G189" s="40">
        <v>604097.91</v>
      </c>
      <c r="I189" s="19">
        <v>15</v>
      </c>
      <c r="J189" s="4" t="s">
        <v>31</v>
      </c>
      <c r="K189" s="4" t="s">
        <v>33</v>
      </c>
      <c r="M189" s="49">
        <v>0</v>
      </c>
      <c r="O189" s="48">
        <f t="shared" si="64"/>
        <v>372022</v>
      </c>
      <c r="P189" s="51"/>
      <c r="Q189" s="42">
        <f t="shared" si="65"/>
        <v>6.67</v>
      </c>
      <c r="S189" s="19">
        <v>15</v>
      </c>
      <c r="T189" s="4" t="s">
        <v>31</v>
      </c>
      <c r="U189" s="4" t="s">
        <v>33</v>
      </c>
      <c r="W189" s="49">
        <v>0</v>
      </c>
      <c r="Y189" s="48">
        <f t="shared" si="69"/>
        <v>372022</v>
      </c>
      <c r="Z189" s="51"/>
      <c r="AA189" s="42">
        <f t="shared" si="67"/>
        <v>6.67</v>
      </c>
      <c r="AC189" s="48">
        <f t="shared" si="68"/>
        <v>0</v>
      </c>
    </row>
    <row r="190" spans="1:29" ht="15.6" x14ac:dyDescent="0.3">
      <c r="A190" s="11">
        <v>398</v>
      </c>
      <c r="B190" s="32"/>
      <c r="C190" s="4" t="s">
        <v>167</v>
      </c>
      <c r="E190" s="99">
        <v>3250603.04</v>
      </c>
      <c r="F190" s="53"/>
      <c r="G190" s="100">
        <v>988980.46</v>
      </c>
      <c r="I190" s="19">
        <v>20</v>
      </c>
      <c r="J190" s="4" t="s">
        <v>31</v>
      </c>
      <c r="K190" s="4" t="s">
        <v>33</v>
      </c>
      <c r="M190" s="49">
        <v>0</v>
      </c>
      <c r="O190" s="146">
        <f t="shared" si="64"/>
        <v>162530</v>
      </c>
      <c r="P190" s="51"/>
      <c r="Q190" s="42">
        <f t="shared" si="65"/>
        <v>5</v>
      </c>
      <c r="S190" s="19">
        <v>20</v>
      </c>
      <c r="T190" s="4" t="s">
        <v>31</v>
      </c>
      <c r="U190" s="4" t="s">
        <v>33</v>
      </c>
      <c r="W190" s="49">
        <v>0</v>
      </c>
      <c r="Y190" s="146">
        <f t="shared" si="69"/>
        <v>162530</v>
      </c>
      <c r="Z190" s="51"/>
      <c r="AA190" s="42">
        <f t="shared" si="67"/>
        <v>5</v>
      </c>
      <c r="AC190" s="146">
        <f t="shared" si="68"/>
        <v>0</v>
      </c>
    </row>
    <row r="191" spans="1:29" ht="15.6" x14ac:dyDescent="0.3">
      <c r="B191" s="32"/>
      <c r="E191" s="75"/>
      <c r="F191" s="72"/>
      <c r="G191" s="45"/>
      <c r="I191" s="76"/>
      <c r="J191" s="38"/>
      <c r="K191" s="77"/>
      <c r="L191" s="101"/>
      <c r="M191" s="49"/>
      <c r="O191" s="48"/>
      <c r="Q191" s="42"/>
      <c r="S191" s="76"/>
      <c r="T191" s="38"/>
      <c r="U191" s="77"/>
      <c r="W191" s="49"/>
      <c r="Y191" s="48"/>
      <c r="AA191" s="42"/>
      <c r="AB191" s="62"/>
      <c r="AC191" s="48"/>
    </row>
    <row r="192" spans="1:29" ht="15.6" x14ac:dyDescent="0.3">
      <c r="B192" s="43" t="s">
        <v>125</v>
      </c>
      <c r="E192" s="86">
        <f>+SUBTOTAL(9,E159:E191)</f>
        <v>170884014.49000001</v>
      </c>
      <c r="F192" s="72"/>
      <c r="G192" s="87">
        <f>+SUBTOTAL(9,G159:G191)</f>
        <v>55864904.499999985</v>
      </c>
      <c r="I192" s="76"/>
      <c r="J192" s="38"/>
      <c r="K192" s="77"/>
      <c r="L192" s="101"/>
      <c r="M192" s="49"/>
      <c r="O192" s="88">
        <f>+SUBTOTAL(9,O159:O191)</f>
        <v>9299116</v>
      </c>
      <c r="Q192" s="61">
        <f>ROUND(O192/E192*100,2)</f>
        <v>5.44</v>
      </c>
      <c r="S192" s="76"/>
      <c r="T192" s="38"/>
      <c r="U192" s="77"/>
      <c r="W192" s="49"/>
      <c r="Y192" s="88">
        <f>+SUBTOTAL(9,Y159:Y191)</f>
        <v>9022049</v>
      </c>
      <c r="AA192" s="61">
        <f>ROUND(Y192/E192*100,2)</f>
        <v>5.28</v>
      </c>
      <c r="AB192" s="62"/>
      <c r="AC192" s="88">
        <f>+SUBTOTAL(9,AC159:AC191)</f>
        <v>-277067</v>
      </c>
    </row>
    <row r="193" spans="1:29" ht="15.6" x14ac:dyDescent="0.3">
      <c r="B193" s="43"/>
      <c r="E193" s="75"/>
      <c r="F193" s="72"/>
      <c r="G193" s="102"/>
      <c r="I193" s="76"/>
      <c r="J193" s="38"/>
      <c r="K193" s="77"/>
      <c r="L193" s="101"/>
      <c r="M193" s="49"/>
      <c r="O193" s="103"/>
      <c r="Q193" s="42"/>
      <c r="S193" s="76"/>
      <c r="T193" s="38"/>
      <c r="U193" s="77"/>
      <c r="W193" s="49"/>
      <c r="Y193" s="103"/>
      <c r="AA193" s="42"/>
      <c r="AB193" s="62"/>
      <c r="AC193" s="103"/>
    </row>
    <row r="194" spans="1:29" ht="16.2" thickBot="1" x14ac:dyDescent="0.35">
      <c r="B194" s="32" t="s">
        <v>168</v>
      </c>
      <c r="E194" s="91">
        <f>+SUBTOTAL(9,E124:E193)</f>
        <v>293599002.84000003</v>
      </c>
      <c r="F194" s="72"/>
      <c r="G194" s="92">
        <f>+SUBTOTAL(9,G124:G193)</f>
        <v>134562138.40999997</v>
      </c>
      <c r="I194" s="76"/>
      <c r="J194" s="38"/>
      <c r="K194" s="77"/>
      <c r="L194" s="101"/>
      <c r="M194" s="49"/>
      <c r="O194" s="93">
        <f>+SUBTOTAL(9,O124:O193)</f>
        <v>15535512</v>
      </c>
      <c r="Q194" s="61">
        <f>ROUND(O194/E194*100,2)</f>
        <v>5.29</v>
      </c>
      <c r="S194" s="76"/>
      <c r="T194" s="38"/>
      <c r="U194" s="77"/>
      <c r="W194" s="49"/>
      <c r="Y194" s="93">
        <f>+SUBTOTAL(9,Y124:Y193)</f>
        <v>15258445</v>
      </c>
      <c r="AA194" s="61">
        <f>ROUND(Y194/E194*100,2)</f>
        <v>5.2</v>
      </c>
      <c r="AB194" s="62"/>
      <c r="AC194" s="93">
        <f>+SUBTOTAL(9,AC124:AC193)</f>
        <v>-277067</v>
      </c>
    </row>
    <row r="195" spans="1:29" ht="16.2" thickTop="1" x14ac:dyDescent="0.3">
      <c r="B195" s="32"/>
      <c r="E195" s="39"/>
      <c r="F195" s="41"/>
      <c r="G195" s="40"/>
      <c r="I195" s="19"/>
      <c r="M195" s="49"/>
      <c r="O195" s="50"/>
      <c r="Q195" s="42"/>
      <c r="W195" s="49"/>
      <c r="Y195" s="50"/>
      <c r="AA195" s="42"/>
      <c r="AB195" s="62"/>
      <c r="AC195" s="50"/>
    </row>
    <row r="196" spans="1:29" ht="15.6" x14ac:dyDescent="0.3">
      <c r="B196" s="32"/>
      <c r="E196" s="39"/>
      <c r="F196" s="41"/>
      <c r="G196" s="40"/>
      <c r="I196" s="19"/>
      <c r="M196" s="49"/>
      <c r="O196" s="50"/>
      <c r="Q196" s="42"/>
      <c r="W196" s="49"/>
      <c r="Y196" s="50"/>
      <c r="AA196" s="42"/>
      <c r="AB196" s="62"/>
      <c r="AC196" s="50"/>
    </row>
    <row r="197" spans="1:29" ht="15.6" x14ac:dyDescent="0.3">
      <c r="A197" s="11" t="s">
        <v>169</v>
      </c>
      <c r="B197" s="43"/>
      <c r="C197" s="32"/>
      <c r="E197" s="63"/>
      <c r="F197" s="41"/>
      <c r="G197" s="58"/>
      <c r="I197" s="68"/>
      <c r="M197" s="69"/>
      <c r="O197" s="60"/>
      <c r="P197" s="65"/>
      <c r="Q197" s="70"/>
      <c r="R197" s="65"/>
      <c r="S197" s="68"/>
      <c r="W197" s="69"/>
      <c r="Y197" s="60"/>
      <c r="Z197" s="65"/>
      <c r="AA197" s="70"/>
      <c r="AC197" s="60"/>
    </row>
    <row r="198" spans="1:29" ht="15.6" x14ac:dyDescent="0.3">
      <c r="B198" s="43"/>
      <c r="C198" s="32"/>
      <c r="E198" s="63"/>
      <c r="F198" s="41"/>
      <c r="G198" s="58"/>
      <c r="I198" s="68"/>
      <c r="M198" s="69"/>
      <c r="O198" s="60"/>
      <c r="P198" s="65"/>
      <c r="Q198" s="70"/>
      <c r="R198" s="65"/>
      <c r="S198" s="68"/>
      <c r="W198" s="69"/>
      <c r="Y198" s="60"/>
      <c r="Z198" s="65"/>
      <c r="AA198" s="70"/>
      <c r="AC198" s="60"/>
    </row>
    <row r="199" spans="1:29" x14ac:dyDescent="0.25">
      <c r="A199" s="104" t="s">
        <v>170</v>
      </c>
      <c r="E199" s="39"/>
      <c r="F199" s="22"/>
      <c r="G199" s="40"/>
      <c r="I199" s="19"/>
      <c r="M199" s="49"/>
      <c r="O199" s="22"/>
      <c r="Q199" s="42"/>
      <c r="W199" s="49"/>
      <c r="AA199" s="42"/>
      <c r="AB199" s="62"/>
      <c r="AC199" s="22"/>
    </row>
    <row r="200" spans="1:29" x14ac:dyDescent="0.25">
      <c r="A200" s="11" t="s">
        <v>193</v>
      </c>
      <c r="E200" s="147"/>
      <c r="G200" s="147"/>
      <c r="N200" s="82"/>
      <c r="O200" s="22"/>
      <c r="Q200" s="42"/>
      <c r="AA200" s="42"/>
      <c r="AC200" s="22"/>
    </row>
    <row r="201" spans="1:29" x14ac:dyDescent="0.25">
      <c r="O201" s="22"/>
      <c r="Q201" s="42"/>
      <c r="AA201" s="42"/>
      <c r="AC201" s="22"/>
    </row>
    <row r="202" spans="1:29" x14ac:dyDescent="0.25">
      <c r="O202" s="22"/>
      <c r="Q202" s="42"/>
      <c r="AA202" s="42"/>
      <c r="AC202" s="22"/>
    </row>
    <row r="203" spans="1:29" x14ac:dyDescent="0.25">
      <c r="O203" s="22"/>
      <c r="AC203" s="22"/>
    </row>
    <row r="204" spans="1:29" x14ac:dyDescent="0.25">
      <c r="O204" s="22"/>
      <c r="AC204" s="22"/>
    </row>
    <row r="205" spans="1:29" x14ac:dyDescent="0.25">
      <c r="O205" s="22"/>
      <c r="AC205" s="22"/>
    </row>
    <row r="206" spans="1:29" x14ac:dyDescent="0.25">
      <c r="O206" s="22"/>
      <c r="AC206" s="22"/>
    </row>
  </sheetData>
  <printOptions horizontalCentered="1"/>
  <pageMargins left="0.75" right="0.75" top="0.75" bottom="0.5" header="0.5" footer="0.5"/>
  <pageSetup scale="37" fitToHeight="0" orientation="landscape" horizontalDpi="4294967293" verticalDpi="4294967293" r:id="rId1"/>
  <headerFooter>
    <oddFooter xml:space="preserve">&amp;R
</oddFooter>
  </headerFooter>
  <rowBreaks count="2" manualBreakCount="2">
    <brk id="86" max="28" man="1"/>
    <brk id="1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A9C75-5ABB-4193-B98E-E3864F952614}">
  <sheetPr transitionEvaluation="1">
    <pageSetUpPr autoPageBreaks="0" fitToPage="1"/>
  </sheetPr>
  <dimension ref="A1:AA204"/>
  <sheetViews>
    <sheetView zoomScale="75" zoomScaleNormal="75" zoomScaleSheetLayoutView="50" workbookViewId="0">
      <selection activeCell="C35" sqref="C35"/>
    </sheetView>
  </sheetViews>
  <sheetFormatPr defaultColWidth="11.33203125" defaultRowHeight="15" x14ac:dyDescent="0.25"/>
  <cols>
    <col min="1" max="1" width="9.5546875" style="11" customWidth="1"/>
    <col min="2" max="2" width="4" style="11" customWidth="1"/>
    <col min="3" max="3" width="94.109375" style="4" bestFit="1" customWidth="1"/>
    <col min="4" max="4" width="3.33203125" style="4" customWidth="1"/>
    <col min="5" max="5" width="25.88671875" style="12" customWidth="1"/>
    <col min="6" max="6" width="3.88671875" style="13" customWidth="1"/>
    <col min="7" max="7" width="19" style="12" customWidth="1"/>
    <col min="8" max="8" width="3.33203125" style="4" customWidth="1"/>
    <col min="9" max="9" width="7.33203125" style="53" customWidth="1"/>
    <col min="10" max="10" width="1.6640625" style="4" customWidth="1"/>
    <col min="11" max="11" width="7.44140625" style="4" customWidth="1"/>
    <col min="12" max="12" width="4.33203125" style="4" customWidth="1"/>
    <col min="13" max="13" width="12.5546875" style="72" customWidth="1"/>
    <col min="14" max="14" width="3.5546875" style="4" customWidth="1"/>
    <col min="15" max="15" width="19.6640625" style="41" customWidth="1"/>
    <col min="16" max="16" width="4.5546875" style="4" customWidth="1"/>
    <col min="17" max="17" width="17.44140625" style="41" customWidth="1"/>
    <col min="18" max="18" width="3.5546875" style="4" customWidth="1"/>
    <col min="19" max="19" width="7.33203125" style="53" customWidth="1"/>
    <col min="20" max="20" width="1.6640625" style="4" customWidth="1"/>
    <col min="21" max="21" width="7.44140625" style="4" customWidth="1"/>
    <col min="22" max="22" width="3.5546875" style="4" customWidth="1"/>
    <col min="23" max="23" width="12.5546875" style="53" customWidth="1"/>
    <col min="24" max="24" width="3.5546875" style="4" customWidth="1"/>
    <col min="25" max="25" width="19.33203125" style="41" customWidth="1"/>
    <col min="26" max="26" width="4.5546875" style="4" customWidth="1"/>
    <col min="27" max="27" width="16.33203125" style="41" customWidth="1"/>
    <col min="28" max="16384" width="11.33203125" style="4"/>
  </cols>
  <sheetData>
    <row r="1" spans="1:27" ht="15.6" x14ac:dyDescent="0.3">
      <c r="A1" s="1" t="s">
        <v>0</v>
      </c>
      <c r="B1" s="1"/>
      <c r="C1" s="1"/>
      <c r="D1" s="1"/>
      <c r="E1" s="2"/>
      <c r="F1" s="1"/>
      <c r="G1" s="2"/>
      <c r="H1" s="1"/>
      <c r="I1" s="105"/>
      <c r="J1" s="1"/>
      <c r="K1" s="1"/>
      <c r="L1" s="1"/>
      <c r="M1" s="106"/>
      <c r="N1" s="1"/>
      <c r="O1" s="107"/>
      <c r="P1" s="1"/>
      <c r="Q1" s="107"/>
      <c r="R1" s="1"/>
      <c r="S1" s="108"/>
      <c r="T1" s="5"/>
      <c r="U1" s="5"/>
      <c r="V1" s="5"/>
      <c r="W1" s="108"/>
      <c r="X1" s="5"/>
      <c r="Y1" s="109"/>
      <c r="Z1" s="5"/>
      <c r="AA1" s="109"/>
    </row>
    <row r="2" spans="1:27" ht="15.6" x14ac:dyDescent="0.3">
      <c r="A2" s="1" t="s">
        <v>1</v>
      </c>
      <c r="B2" s="1"/>
      <c r="C2" s="1"/>
      <c r="D2" s="1"/>
      <c r="E2" s="2"/>
      <c r="F2" s="1"/>
      <c r="G2" s="2"/>
      <c r="H2" s="1"/>
      <c r="I2" s="105"/>
      <c r="J2" s="1"/>
      <c r="K2" s="1"/>
      <c r="L2" s="1"/>
      <c r="M2" s="106"/>
      <c r="N2" s="1"/>
      <c r="O2" s="107"/>
      <c r="P2" s="1"/>
      <c r="Q2" s="107"/>
      <c r="R2" s="1"/>
      <c r="S2" s="108"/>
      <c r="T2" s="5"/>
      <c r="U2" s="5"/>
      <c r="V2" s="5"/>
      <c r="W2" s="108"/>
      <c r="X2" s="5"/>
      <c r="Y2" s="109"/>
      <c r="Z2" s="5"/>
      <c r="AA2" s="109"/>
    </row>
    <row r="3" spans="1:27" ht="15.6" x14ac:dyDescent="0.3">
      <c r="A3" s="1"/>
      <c r="B3" s="1"/>
      <c r="C3" s="1"/>
      <c r="D3" s="1"/>
      <c r="E3" s="2"/>
      <c r="F3" s="1"/>
      <c r="G3" s="2"/>
      <c r="H3" s="1"/>
      <c r="I3" s="105"/>
      <c r="J3" s="1"/>
      <c r="K3" s="1"/>
      <c r="L3" s="1"/>
      <c r="M3" s="106"/>
      <c r="N3" s="1"/>
      <c r="O3" s="107"/>
      <c r="P3" s="1"/>
      <c r="Q3" s="107"/>
      <c r="R3" s="1"/>
      <c r="S3" s="108"/>
      <c r="T3" s="5"/>
      <c r="U3" s="5"/>
      <c r="V3" s="5"/>
      <c r="W3" s="108"/>
      <c r="X3" s="5"/>
      <c r="Y3" s="109"/>
      <c r="Z3" s="5"/>
      <c r="AA3" s="109"/>
    </row>
    <row r="4" spans="1:27" ht="15.6" x14ac:dyDescent="0.3">
      <c r="A4" s="1" t="s">
        <v>171</v>
      </c>
      <c r="B4" s="1"/>
      <c r="C4" s="1"/>
      <c r="D4" s="1"/>
      <c r="E4" s="2"/>
      <c r="F4" s="1"/>
      <c r="G4" s="2"/>
      <c r="H4" s="1"/>
      <c r="I4" s="105"/>
      <c r="J4" s="1"/>
      <c r="K4" s="1"/>
      <c r="L4" s="1"/>
      <c r="M4" s="106"/>
      <c r="N4" s="1"/>
      <c r="O4" s="107"/>
      <c r="P4" s="1"/>
      <c r="Q4" s="107"/>
      <c r="R4" s="1"/>
      <c r="S4" s="108"/>
      <c r="T4" s="5"/>
      <c r="U4" s="5"/>
      <c r="V4" s="5"/>
      <c r="W4" s="108"/>
      <c r="X4" s="5"/>
      <c r="Y4" s="109"/>
      <c r="Z4" s="5"/>
      <c r="AA4" s="109"/>
    </row>
    <row r="5" spans="1:27" ht="15.6" x14ac:dyDescent="0.3">
      <c r="A5" s="1"/>
      <c r="B5" s="1"/>
      <c r="C5" s="5"/>
      <c r="D5" s="5"/>
      <c r="E5" s="6"/>
      <c r="F5" s="7"/>
      <c r="G5" s="6"/>
      <c r="H5" s="5"/>
      <c r="I5" s="108"/>
      <c r="K5" s="5"/>
      <c r="L5" s="5"/>
      <c r="M5" s="110"/>
      <c r="N5" s="5"/>
      <c r="O5" s="109"/>
      <c r="P5" s="5"/>
      <c r="Q5" s="109"/>
      <c r="R5" s="5"/>
    </row>
    <row r="6" spans="1:27" ht="15.6" x14ac:dyDescent="0.3">
      <c r="I6" s="111" t="s">
        <v>172</v>
      </c>
      <c r="J6" s="26"/>
      <c r="K6" s="26"/>
      <c r="L6" s="26"/>
      <c r="M6" s="112"/>
      <c r="N6" s="26"/>
      <c r="O6" s="113"/>
      <c r="P6" s="26"/>
      <c r="Q6" s="113"/>
      <c r="S6" s="111" t="s">
        <v>187</v>
      </c>
      <c r="T6" s="26"/>
      <c r="U6" s="26"/>
      <c r="V6" s="26"/>
      <c r="W6" s="112"/>
      <c r="X6" s="26"/>
      <c r="Y6" s="113"/>
      <c r="Z6" s="26"/>
      <c r="AA6" s="113"/>
    </row>
    <row r="7" spans="1:27" ht="15.6" x14ac:dyDescent="0.3">
      <c r="E7" s="23" t="s">
        <v>4</v>
      </c>
      <c r="G7" s="23" t="s">
        <v>5</v>
      </c>
      <c r="I7" s="72"/>
      <c r="M7" s="114" t="s">
        <v>6</v>
      </c>
      <c r="O7" s="82"/>
      <c r="P7" s="22"/>
      <c r="Q7" s="82"/>
      <c r="R7" s="22"/>
      <c r="S7" s="72"/>
      <c r="W7" s="114" t="s">
        <v>6</v>
      </c>
      <c r="Y7" s="82"/>
      <c r="Z7" s="22"/>
      <c r="AA7" s="82"/>
    </row>
    <row r="8" spans="1:27" ht="15.6" x14ac:dyDescent="0.3">
      <c r="E8" s="23" t="s">
        <v>8</v>
      </c>
      <c r="F8" s="24"/>
      <c r="G8" s="23" t="s">
        <v>9</v>
      </c>
      <c r="I8" s="106" t="s">
        <v>10</v>
      </c>
      <c r="J8" s="21"/>
      <c r="K8" s="5"/>
      <c r="L8" s="25"/>
      <c r="M8" s="114" t="s">
        <v>11</v>
      </c>
      <c r="N8" s="4" t="s">
        <v>12</v>
      </c>
      <c r="O8" s="115" t="s">
        <v>173</v>
      </c>
      <c r="P8" s="22"/>
      <c r="Q8" s="115" t="s">
        <v>17</v>
      </c>
      <c r="R8" s="22"/>
      <c r="S8" s="106" t="s">
        <v>10</v>
      </c>
      <c r="T8" s="21"/>
      <c r="U8" s="5"/>
      <c r="V8" s="25"/>
      <c r="W8" s="114" t="s">
        <v>11</v>
      </c>
      <c r="X8" s="4" t="s">
        <v>12</v>
      </c>
      <c r="Y8" s="115" t="s">
        <v>173</v>
      </c>
      <c r="Z8" s="22"/>
      <c r="AA8" s="115" t="s">
        <v>17</v>
      </c>
    </row>
    <row r="9" spans="1:27" ht="15.6" x14ac:dyDescent="0.3">
      <c r="C9" s="21" t="s">
        <v>15</v>
      </c>
      <c r="E9" s="116" t="s">
        <v>16</v>
      </c>
      <c r="F9" s="24"/>
      <c r="G9" s="23" t="s">
        <v>17</v>
      </c>
      <c r="I9" s="112" t="s">
        <v>18</v>
      </c>
      <c r="J9" s="26"/>
      <c r="K9" s="15"/>
      <c r="L9" s="25"/>
      <c r="M9" s="114" t="s">
        <v>19</v>
      </c>
      <c r="O9" s="115" t="s">
        <v>17</v>
      </c>
      <c r="P9" s="29"/>
      <c r="Q9" s="115" t="s">
        <v>174</v>
      </c>
      <c r="R9" s="29"/>
      <c r="S9" s="112" t="s">
        <v>18</v>
      </c>
      <c r="T9" s="26"/>
      <c r="U9" s="15"/>
      <c r="V9" s="25"/>
      <c r="W9" s="114" t="s">
        <v>19</v>
      </c>
      <c r="Y9" s="115" t="s">
        <v>17</v>
      </c>
      <c r="Z9" s="29"/>
      <c r="AA9" s="115" t="s">
        <v>174</v>
      </c>
    </row>
    <row r="10" spans="1:27" s="32" customFormat="1" ht="15.6" x14ac:dyDescent="0.3">
      <c r="A10" s="30"/>
      <c r="B10" s="30"/>
      <c r="C10" s="117" t="s">
        <v>23</v>
      </c>
      <c r="D10" s="35" t="s">
        <v>12</v>
      </c>
      <c r="E10" s="33" t="s">
        <v>24</v>
      </c>
      <c r="F10" s="34"/>
      <c r="G10" s="33" t="s">
        <v>25</v>
      </c>
      <c r="H10" s="35"/>
      <c r="I10" s="118" t="s">
        <v>175</v>
      </c>
      <c r="J10" s="34"/>
      <c r="K10" s="34"/>
      <c r="L10" s="35"/>
      <c r="M10" s="119" t="s">
        <v>176</v>
      </c>
      <c r="N10" s="35"/>
      <c r="O10" s="120" t="s">
        <v>177</v>
      </c>
      <c r="P10" s="35"/>
      <c r="Q10" s="121" t="s">
        <v>178</v>
      </c>
      <c r="R10" s="35"/>
      <c r="S10" s="118" t="s">
        <v>179</v>
      </c>
      <c r="T10" s="34"/>
      <c r="U10" s="34"/>
      <c r="V10" s="35"/>
      <c r="W10" s="119" t="s">
        <v>180</v>
      </c>
      <c r="X10" s="35"/>
      <c r="Y10" s="120" t="s">
        <v>181</v>
      </c>
      <c r="Z10" s="35"/>
      <c r="AA10" s="121" t="s">
        <v>182</v>
      </c>
    </row>
    <row r="11" spans="1:27" ht="15.6" x14ac:dyDescent="0.3">
      <c r="B11" s="30" t="s">
        <v>28</v>
      </c>
      <c r="W11" s="72"/>
    </row>
    <row r="12" spans="1:27" x14ac:dyDescent="0.25">
      <c r="E12" s="39"/>
      <c r="G12" s="40"/>
      <c r="O12" s="50"/>
      <c r="Q12" s="50"/>
      <c r="W12" s="72"/>
      <c r="Y12" s="50"/>
      <c r="AA12" s="50"/>
    </row>
    <row r="13" spans="1:27" ht="15.6" x14ac:dyDescent="0.3">
      <c r="B13" s="43" t="s">
        <v>29</v>
      </c>
      <c r="E13" s="39"/>
      <c r="G13" s="40"/>
      <c r="O13" s="50"/>
      <c r="Q13" s="50"/>
      <c r="W13" s="72"/>
      <c r="Y13" s="50"/>
      <c r="AA13" s="50"/>
    </row>
    <row r="14" spans="1:27" x14ac:dyDescent="0.25">
      <c r="A14" s="11">
        <v>302</v>
      </c>
      <c r="C14" s="4" t="s">
        <v>30</v>
      </c>
      <c r="E14" s="44">
        <v>20656.75</v>
      </c>
      <c r="F14" s="22"/>
      <c r="G14" s="45">
        <v>0</v>
      </c>
      <c r="I14" s="46"/>
      <c r="J14" s="4" t="s">
        <v>31</v>
      </c>
      <c r="K14" s="5"/>
      <c r="M14" s="122" t="s">
        <v>31</v>
      </c>
      <c r="O14" s="50">
        <v>0</v>
      </c>
      <c r="Q14" s="50">
        <f t="shared" ref="Q14:Q31" si="0">+G14-O14</f>
        <v>0</v>
      </c>
      <c r="S14" s="46"/>
      <c r="T14" s="4" t="s">
        <v>31</v>
      </c>
      <c r="U14" s="5"/>
      <c r="W14" s="122" t="s">
        <v>31</v>
      </c>
      <c r="Y14" s="50">
        <v>0</v>
      </c>
      <c r="AA14" s="50">
        <f>G14-Y14</f>
        <v>0</v>
      </c>
    </row>
    <row r="15" spans="1:27" x14ac:dyDescent="0.25">
      <c r="A15" s="11">
        <v>303.10000000000002</v>
      </c>
      <c r="C15" s="4" t="s">
        <v>32</v>
      </c>
      <c r="E15" s="44">
        <v>845700.16</v>
      </c>
      <c r="F15" s="22"/>
      <c r="G15" s="45">
        <v>845700.16</v>
      </c>
      <c r="I15" s="53">
        <v>5</v>
      </c>
      <c r="J15" s="4" t="s">
        <v>31</v>
      </c>
      <c r="K15" s="4" t="s">
        <v>33</v>
      </c>
      <c r="M15" s="123">
        <v>0</v>
      </c>
      <c r="O15" s="50">
        <f>G15</f>
        <v>845700.16</v>
      </c>
      <c r="P15" s="51" t="s">
        <v>34</v>
      </c>
      <c r="Q15" s="50">
        <f t="shared" si="0"/>
        <v>0</v>
      </c>
      <c r="S15" s="53">
        <v>5</v>
      </c>
      <c r="T15" s="4" t="s">
        <v>31</v>
      </c>
      <c r="U15" s="4" t="s">
        <v>33</v>
      </c>
      <c r="W15" s="123">
        <v>0</v>
      </c>
      <c r="Y15" s="50">
        <f>G15</f>
        <v>845700.16</v>
      </c>
      <c r="Z15" s="51" t="s">
        <v>34</v>
      </c>
      <c r="AA15" s="50">
        <f t="shared" ref="AA15:AA31" si="1">G15-Y15</f>
        <v>0</v>
      </c>
    </row>
    <row r="16" spans="1:27" x14ac:dyDescent="0.25">
      <c r="A16" s="11">
        <v>303.11</v>
      </c>
      <c r="C16" s="4" t="s">
        <v>35</v>
      </c>
      <c r="E16" s="44">
        <v>384572.51</v>
      </c>
      <c r="F16" s="22"/>
      <c r="G16" s="45">
        <v>384572.51</v>
      </c>
      <c r="I16" s="53">
        <v>5</v>
      </c>
      <c r="J16" s="4" t="s">
        <v>31</v>
      </c>
      <c r="K16" s="4" t="s">
        <v>33</v>
      </c>
      <c r="L16" s="51"/>
      <c r="M16" s="123">
        <v>0</v>
      </c>
      <c r="O16" s="50">
        <f t="shared" ref="O16:O31" si="2">G16</f>
        <v>384572.51</v>
      </c>
      <c r="P16" s="51" t="s">
        <v>34</v>
      </c>
      <c r="Q16" s="50">
        <f t="shared" si="0"/>
        <v>0</v>
      </c>
      <c r="S16" s="53">
        <v>5</v>
      </c>
      <c r="T16" s="4" t="s">
        <v>31</v>
      </c>
      <c r="U16" s="4" t="s">
        <v>33</v>
      </c>
      <c r="V16" s="51"/>
      <c r="W16" s="123">
        <v>0</v>
      </c>
      <c r="Y16" s="50">
        <f t="shared" ref="Y16:Y31" si="3">G16</f>
        <v>384572.51</v>
      </c>
      <c r="Z16" s="51" t="s">
        <v>34</v>
      </c>
      <c r="AA16" s="50">
        <f t="shared" si="1"/>
        <v>0</v>
      </c>
    </row>
    <row r="17" spans="1:27" x14ac:dyDescent="0.25">
      <c r="A17" s="11">
        <v>303.12</v>
      </c>
      <c r="C17" s="4" t="s">
        <v>36</v>
      </c>
      <c r="E17" s="44">
        <v>1777270.1</v>
      </c>
      <c r="F17" s="22"/>
      <c r="G17" s="45">
        <v>1777270.1</v>
      </c>
      <c r="I17" s="53">
        <v>5</v>
      </c>
      <c r="J17" s="4" t="s">
        <v>31</v>
      </c>
      <c r="K17" s="4" t="s">
        <v>33</v>
      </c>
      <c r="L17" s="51"/>
      <c r="M17" s="123">
        <v>0</v>
      </c>
      <c r="O17" s="50">
        <f t="shared" si="2"/>
        <v>1777270.1</v>
      </c>
      <c r="P17" s="51" t="s">
        <v>34</v>
      </c>
      <c r="Q17" s="50">
        <f t="shared" si="0"/>
        <v>0</v>
      </c>
      <c r="S17" s="53">
        <v>5</v>
      </c>
      <c r="T17" s="4" t="s">
        <v>31</v>
      </c>
      <c r="U17" s="4" t="s">
        <v>33</v>
      </c>
      <c r="V17" s="51"/>
      <c r="W17" s="123">
        <v>0</v>
      </c>
      <c r="Y17" s="50">
        <f t="shared" si="3"/>
        <v>1777270.1</v>
      </c>
      <c r="Z17" s="51" t="s">
        <v>34</v>
      </c>
      <c r="AA17" s="50">
        <f t="shared" si="1"/>
        <v>0</v>
      </c>
    </row>
    <row r="18" spans="1:27" x14ac:dyDescent="0.25">
      <c r="A18" s="11">
        <v>303.13</v>
      </c>
      <c r="C18" s="4" t="s">
        <v>37</v>
      </c>
      <c r="E18" s="44">
        <v>1046804.19</v>
      </c>
      <c r="F18" s="22"/>
      <c r="G18" s="45">
        <v>1046804.19</v>
      </c>
      <c r="I18" s="53">
        <v>5</v>
      </c>
      <c r="J18" s="4" t="s">
        <v>31</v>
      </c>
      <c r="K18" s="4" t="s">
        <v>33</v>
      </c>
      <c r="L18" s="51"/>
      <c r="M18" s="123">
        <v>0</v>
      </c>
      <c r="O18" s="50">
        <f t="shared" si="2"/>
        <v>1046804.19</v>
      </c>
      <c r="P18" s="51" t="s">
        <v>34</v>
      </c>
      <c r="Q18" s="50">
        <f t="shared" si="0"/>
        <v>0</v>
      </c>
      <c r="S18" s="53">
        <v>5</v>
      </c>
      <c r="T18" s="4" t="s">
        <v>31</v>
      </c>
      <c r="U18" s="4" t="s">
        <v>33</v>
      </c>
      <c r="V18" s="51"/>
      <c r="W18" s="123">
        <v>0</v>
      </c>
      <c r="Y18" s="50">
        <f t="shared" si="3"/>
        <v>1046804.19</v>
      </c>
      <c r="Z18" s="51" t="s">
        <v>34</v>
      </c>
      <c r="AA18" s="50">
        <f t="shared" si="1"/>
        <v>0</v>
      </c>
    </row>
    <row r="19" spans="1:27" x14ac:dyDescent="0.25">
      <c r="A19" s="11">
        <v>303.14</v>
      </c>
      <c r="C19" s="4" t="s">
        <v>38</v>
      </c>
      <c r="E19" s="44">
        <v>1473303.04</v>
      </c>
      <c r="F19" s="22"/>
      <c r="G19" s="45">
        <v>1473303.04</v>
      </c>
      <c r="I19" s="53">
        <v>5</v>
      </c>
      <c r="J19" s="4" t="s">
        <v>31</v>
      </c>
      <c r="K19" s="4" t="s">
        <v>33</v>
      </c>
      <c r="M19" s="123">
        <v>0</v>
      </c>
      <c r="O19" s="50">
        <f t="shared" si="2"/>
        <v>1473303.04</v>
      </c>
      <c r="P19" s="51" t="s">
        <v>34</v>
      </c>
      <c r="Q19" s="50">
        <f t="shared" si="0"/>
        <v>0</v>
      </c>
      <c r="S19" s="53">
        <v>5</v>
      </c>
      <c r="T19" s="4" t="s">
        <v>31</v>
      </c>
      <c r="U19" s="4" t="s">
        <v>33</v>
      </c>
      <c r="W19" s="123">
        <v>0</v>
      </c>
      <c r="Y19" s="50">
        <f t="shared" si="3"/>
        <v>1473303.04</v>
      </c>
      <c r="Z19" s="51" t="s">
        <v>34</v>
      </c>
      <c r="AA19" s="50">
        <f t="shared" si="1"/>
        <v>0</v>
      </c>
    </row>
    <row r="20" spans="1:27" x14ac:dyDescent="0.25">
      <c r="A20" s="11">
        <v>303.14999999999998</v>
      </c>
      <c r="C20" s="4" t="s">
        <v>39</v>
      </c>
      <c r="E20" s="44">
        <v>963315.47</v>
      </c>
      <c r="F20" s="22"/>
      <c r="G20" s="45">
        <v>963315.47</v>
      </c>
      <c r="I20" s="53">
        <v>5</v>
      </c>
      <c r="J20" s="4" t="s">
        <v>31</v>
      </c>
      <c r="K20" s="4" t="s">
        <v>33</v>
      </c>
      <c r="M20" s="123">
        <v>0</v>
      </c>
      <c r="O20" s="50">
        <f t="shared" si="2"/>
        <v>963315.47</v>
      </c>
      <c r="P20" s="51" t="s">
        <v>34</v>
      </c>
      <c r="Q20" s="50">
        <f t="shared" si="0"/>
        <v>0</v>
      </c>
      <c r="S20" s="53">
        <v>5</v>
      </c>
      <c r="T20" s="4" t="s">
        <v>31</v>
      </c>
      <c r="U20" s="4" t="s">
        <v>33</v>
      </c>
      <c r="W20" s="123">
        <v>0</v>
      </c>
      <c r="Y20" s="50">
        <f t="shared" si="3"/>
        <v>963315.47</v>
      </c>
      <c r="Z20" s="51" t="s">
        <v>34</v>
      </c>
      <c r="AA20" s="50">
        <f t="shared" si="1"/>
        <v>0</v>
      </c>
    </row>
    <row r="21" spans="1:27" x14ac:dyDescent="0.25">
      <c r="A21" s="11">
        <v>303.17</v>
      </c>
      <c r="C21" s="4" t="s">
        <v>40</v>
      </c>
      <c r="E21" s="44">
        <v>1760854.4300000002</v>
      </c>
      <c r="F21" s="22"/>
      <c r="G21" s="45">
        <v>1760854.4300000002</v>
      </c>
      <c r="I21" s="53">
        <v>5</v>
      </c>
      <c r="J21" s="4" t="s">
        <v>31</v>
      </c>
      <c r="K21" s="4" t="s">
        <v>33</v>
      </c>
      <c r="M21" s="123">
        <v>0</v>
      </c>
      <c r="O21" s="50">
        <f t="shared" si="2"/>
        <v>1760854.4300000002</v>
      </c>
      <c r="P21" s="51" t="s">
        <v>34</v>
      </c>
      <c r="Q21" s="50">
        <f t="shared" si="0"/>
        <v>0</v>
      </c>
      <c r="S21" s="53">
        <v>5</v>
      </c>
      <c r="T21" s="4" t="s">
        <v>31</v>
      </c>
      <c r="U21" s="4" t="s">
        <v>33</v>
      </c>
      <c r="W21" s="123">
        <v>0</v>
      </c>
      <c r="Y21" s="50">
        <f t="shared" si="3"/>
        <v>1760854.4300000002</v>
      </c>
      <c r="Z21" s="51" t="s">
        <v>34</v>
      </c>
      <c r="AA21" s="50">
        <f t="shared" si="1"/>
        <v>0</v>
      </c>
    </row>
    <row r="22" spans="1:27" x14ac:dyDescent="0.25">
      <c r="A22" s="11">
        <v>303.19</v>
      </c>
      <c r="C22" s="4" t="s">
        <v>41</v>
      </c>
      <c r="E22" s="44">
        <v>2088148.77</v>
      </c>
      <c r="F22" s="22"/>
      <c r="G22" s="45">
        <v>2088148.77</v>
      </c>
      <c r="I22" s="53">
        <v>5</v>
      </c>
      <c r="J22" s="4" t="s">
        <v>31</v>
      </c>
      <c r="K22" s="4" t="s">
        <v>33</v>
      </c>
      <c r="M22" s="123">
        <v>0</v>
      </c>
      <c r="O22" s="50">
        <f t="shared" si="2"/>
        <v>2088148.77</v>
      </c>
      <c r="P22" s="51" t="s">
        <v>34</v>
      </c>
      <c r="Q22" s="50">
        <f t="shared" si="0"/>
        <v>0</v>
      </c>
      <c r="S22" s="53">
        <v>5</v>
      </c>
      <c r="T22" s="4" t="s">
        <v>31</v>
      </c>
      <c r="U22" s="4" t="s">
        <v>33</v>
      </c>
      <c r="W22" s="123">
        <v>0</v>
      </c>
      <c r="Y22" s="50">
        <f t="shared" si="3"/>
        <v>2088148.77</v>
      </c>
      <c r="Z22" s="51" t="s">
        <v>34</v>
      </c>
      <c r="AA22" s="50">
        <f t="shared" si="1"/>
        <v>0</v>
      </c>
    </row>
    <row r="23" spans="1:27" x14ac:dyDescent="0.25">
      <c r="A23" s="19">
        <v>303.83</v>
      </c>
      <c r="C23" s="4" t="s">
        <v>42</v>
      </c>
      <c r="E23" s="44">
        <v>2826964.66</v>
      </c>
      <c r="F23" s="22"/>
      <c r="G23" s="45">
        <v>2447324.4900000002</v>
      </c>
      <c r="I23" s="53">
        <v>5</v>
      </c>
      <c r="J23" s="4" t="s">
        <v>31</v>
      </c>
      <c r="K23" s="4" t="s">
        <v>33</v>
      </c>
      <c r="M23" s="123">
        <v>0</v>
      </c>
      <c r="O23" s="50">
        <f t="shared" si="2"/>
        <v>2447324.4900000002</v>
      </c>
      <c r="P23" s="51" t="s">
        <v>34</v>
      </c>
      <c r="Q23" s="50">
        <f t="shared" si="0"/>
        <v>0</v>
      </c>
      <c r="S23" s="53">
        <v>5</v>
      </c>
      <c r="T23" s="4" t="s">
        <v>31</v>
      </c>
      <c r="U23" s="4" t="s">
        <v>33</v>
      </c>
      <c r="W23" s="123">
        <v>0</v>
      </c>
      <c r="Y23" s="50">
        <f t="shared" si="3"/>
        <v>2447324.4900000002</v>
      </c>
      <c r="Z23" s="51" t="s">
        <v>34</v>
      </c>
      <c r="AA23" s="50">
        <f t="shared" si="1"/>
        <v>0</v>
      </c>
    </row>
    <row r="24" spans="1:27" x14ac:dyDescent="0.25">
      <c r="A24" s="19">
        <v>303.83999999999997</v>
      </c>
      <c r="C24" s="4" t="s">
        <v>43</v>
      </c>
      <c r="E24" s="44">
        <v>788364.24</v>
      </c>
      <c r="F24" s="22"/>
      <c r="G24" s="45">
        <v>788364.24</v>
      </c>
      <c r="I24" s="53">
        <v>5</v>
      </c>
      <c r="J24" s="4" t="s">
        <v>31</v>
      </c>
      <c r="K24" s="4" t="s">
        <v>33</v>
      </c>
      <c r="M24" s="123">
        <v>0</v>
      </c>
      <c r="O24" s="50">
        <f t="shared" si="2"/>
        <v>788364.24</v>
      </c>
      <c r="P24" s="51" t="s">
        <v>34</v>
      </c>
      <c r="Q24" s="50">
        <f t="shared" si="0"/>
        <v>0</v>
      </c>
      <c r="S24" s="53">
        <v>5</v>
      </c>
      <c r="T24" s="4" t="s">
        <v>31</v>
      </c>
      <c r="U24" s="4" t="s">
        <v>33</v>
      </c>
      <c r="W24" s="123">
        <v>0</v>
      </c>
      <c r="Y24" s="50">
        <f t="shared" si="3"/>
        <v>788364.24</v>
      </c>
      <c r="Z24" s="51" t="s">
        <v>34</v>
      </c>
      <c r="AA24" s="50">
        <f t="shared" si="1"/>
        <v>0</v>
      </c>
    </row>
    <row r="25" spans="1:27" x14ac:dyDescent="0.25">
      <c r="A25" s="19">
        <v>303.85000000000002</v>
      </c>
      <c r="C25" s="4" t="s">
        <v>44</v>
      </c>
      <c r="E25" s="44">
        <v>3027311.78</v>
      </c>
      <c r="F25" s="22"/>
      <c r="G25" s="45">
        <v>3027311.78</v>
      </c>
      <c r="I25" s="53">
        <v>5</v>
      </c>
      <c r="J25" s="4" t="s">
        <v>31</v>
      </c>
      <c r="K25" s="4" t="s">
        <v>33</v>
      </c>
      <c r="M25" s="123">
        <v>0</v>
      </c>
      <c r="O25" s="50">
        <f t="shared" si="2"/>
        <v>3027311.78</v>
      </c>
      <c r="P25" s="51" t="s">
        <v>34</v>
      </c>
      <c r="Q25" s="50">
        <f t="shared" si="0"/>
        <v>0</v>
      </c>
      <c r="S25" s="53">
        <v>5</v>
      </c>
      <c r="T25" s="4" t="s">
        <v>31</v>
      </c>
      <c r="U25" s="4" t="s">
        <v>33</v>
      </c>
      <c r="W25" s="123">
        <v>0</v>
      </c>
      <c r="Y25" s="50">
        <f t="shared" si="3"/>
        <v>3027311.78</v>
      </c>
      <c r="Z25" s="51" t="s">
        <v>34</v>
      </c>
      <c r="AA25" s="50">
        <f t="shared" si="1"/>
        <v>0</v>
      </c>
    </row>
    <row r="26" spans="1:27" x14ac:dyDescent="0.25">
      <c r="A26" s="19">
        <v>303.87</v>
      </c>
      <c r="C26" s="4" t="s">
        <v>45</v>
      </c>
      <c r="E26" s="44">
        <v>960312.65</v>
      </c>
      <c r="F26" s="22"/>
      <c r="G26" s="45">
        <v>849350.01</v>
      </c>
      <c r="I26" s="53">
        <v>5</v>
      </c>
      <c r="J26" s="4" t="s">
        <v>31</v>
      </c>
      <c r="K26" s="4" t="s">
        <v>33</v>
      </c>
      <c r="M26" s="123">
        <v>0</v>
      </c>
      <c r="O26" s="50">
        <f t="shared" si="2"/>
        <v>849350.01</v>
      </c>
      <c r="P26" s="51" t="s">
        <v>34</v>
      </c>
      <c r="Q26" s="50">
        <f t="shared" si="0"/>
        <v>0</v>
      </c>
      <c r="S26" s="53">
        <v>5</v>
      </c>
      <c r="T26" s="4" t="s">
        <v>31</v>
      </c>
      <c r="U26" s="4" t="s">
        <v>33</v>
      </c>
      <c r="W26" s="123">
        <v>0</v>
      </c>
      <c r="Y26" s="50">
        <f t="shared" si="3"/>
        <v>849350.01</v>
      </c>
      <c r="Z26" s="51" t="s">
        <v>34</v>
      </c>
      <c r="AA26" s="50">
        <f t="shared" si="1"/>
        <v>0</v>
      </c>
    </row>
    <row r="27" spans="1:27" x14ac:dyDescent="0.25">
      <c r="A27" s="11">
        <v>303.88</v>
      </c>
      <c r="C27" s="4" t="s">
        <v>46</v>
      </c>
      <c r="E27" s="44">
        <v>77479.990000000005</v>
      </c>
      <c r="F27" s="22"/>
      <c r="G27" s="45">
        <v>5165.32</v>
      </c>
      <c r="I27" s="53">
        <v>5</v>
      </c>
      <c r="J27" s="4" t="s">
        <v>31</v>
      </c>
      <c r="K27" s="4" t="s">
        <v>33</v>
      </c>
      <c r="M27" s="123">
        <v>0</v>
      </c>
      <c r="O27" s="50">
        <f t="shared" si="2"/>
        <v>5165.32</v>
      </c>
      <c r="P27" s="51" t="s">
        <v>34</v>
      </c>
      <c r="Q27" s="50">
        <f t="shared" si="0"/>
        <v>0</v>
      </c>
      <c r="S27" s="53">
        <v>5</v>
      </c>
      <c r="T27" s="4" t="s">
        <v>31</v>
      </c>
      <c r="U27" s="4" t="s">
        <v>33</v>
      </c>
      <c r="W27" s="123">
        <v>0</v>
      </c>
      <c r="Y27" s="50">
        <f t="shared" si="3"/>
        <v>5165.32</v>
      </c>
      <c r="Z27" s="51" t="s">
        <v>34</v>
      </c>
      <c r="AA27" s="50">
        <f t="shared" si="1"/>
        <v>0</v>
      </c>
    </row>
    <row r="28" spans="1:27" x14ac:dyDescent="0.25">
      <c r="A28" s="19">
        <v>303.89</v>
      </c>
      <c r="C28" s="4" t="s">
        <v>47</v>
      </c>
      <c r="E28" s="44">
        <v>338018.62</v>
      </c>
      <c r="F28" s="22"/>
      <c r="G28" s="45">
        <v>326614.27</v>
      </c>
      <c r="I28" s="53">
        <v>5</v>
      </c>
      <c r="J28" s="4" t="s">
        <v>31</v>
      </c>
      <c r="K28" s="4" t="s">
        <v>33</v>
      </c>
      <c r="M28" s="123">
        <v>0</v>
      </c>
      <c r="O28" s="50">
        <f t="shared" si="2"/>
        <v>326614.27</v>
      </c>
      <c r="P28" s="51" t="s">
        <v>34</v>
      </c>
      <c r="Q28" s="50">
        <f t="shared" si="0"/>
        <v>0</v>
      </c>
      <c r="S28" s="53">
        <v>5</v>
      </c>
      <c r="T28" s="4" t="s">
        <v>31</v>
      </c>
      <c r="U28" s="4" t="s">
        <v>33</v>
      </c>
      <c r="W28" s="123">
        <v>0</v>
      </c>
      <c r="Y28" s="50">
        <f t="shared" si="3"/>
        <v>326614.27</v>
      </c>
      <c r="Z28" s="51" t="s">
        <v>34</v>
      </c>
      <c r="AA28" s="50">
        <f t="shared" si="1"/>
        <v>0</v>
      </c>
    </row>
    <row r="29" spans="1:27" x14ac:dyDescent="0.25">
      <c r="A29" s="11">
        <v>303.89999999999998</v>
      </c>
      <c r="C29" s="4" t="s">
        <v>48</v>
      </c>
      <c r="E29" s="44">
        <v>324375.78999999998</v>
      </c>
      <c r="F29" s="22"/>
      <c r="G29" s="45">
        <v>308171.76</v>
      </c>
      <c r="I29" s="53">
        <v>5</v>
      </c>
      <c r="J29" s="4" t="s">
        <v>31</v>
      </c>
      <c r="K29" s="4" t="s">
        <v>33</v>
      </c>
      <c r="M29" s="123">
        <v>0</v>
      </c>
      <c r="O29" s="50">
        <f t="shared" si="2"/>
        <v>308171.76</v>
      </c>
      <c r="P29" s="51" t="s">
        <v>34</v>
      </c>
      <c r="Q29" s="50">
        <f t="shared" si="0"/>
        <v>0</v>
      </c>
      <c r="S29" s="53">
        <v>5</v>
      </c>
      <c r="T29" s="4" t="s">
        <v>31</v>
      </c>
      <c r="U29" s="4" t="s">
        <v>33</v>
      </c>
      <c r="W29" s="123">
        <v>0</v>
      </c>
      <c r="Y29" s="50">
        <f t="shared" si="3"/>
        <v>308171.76</v>
      </c>
      <c r="Z29" s="51" t="s">
        <v>34</v>
      </c>
      <c r="AA29" s="50">
        <f t="shared" si="1"/>
        <v>0</v>
      </c>
    </row>
    <row r="30" spans="1:27" x14ac:dyDescent="0.25">
      <c r="A30" s="19">
        <v>303.92</v>
      </c>
      <c r="C30" s="4" t="s">
        <v>49</v>
      </c>
      <c r="E30" s="44">
        <v>182794.01</v>
      </c>
      <c r="F30" s="22"/>
      <c r="G30" s="45">
        <v>158183.74</v>
      </c>
      <c r="I30" s="53">
        <v>5</v>
      </c>
      <c r="J30" s="4" t="s">
        <v>31</v>
      </c>
      <c r="K30" s="4" t="s">
        <v>33</v>
      </c>
      <c r="M30" s="123">
        <v>0</v>
      </c>
      <c r="O30" s="50">
        <f t="shared" si="2"/>
        <v>158183.74</v>
      </c>
      <c r="P30" s="51" t="s">
        <v>34</v>
      </c>
      <c r="Q30" s="50">
        <f t="shared" si="0"/>
        <v>0</v>
      </c>
      <c r="S30" s="53">
        <v>5</v>
      </c>
      <c r="T30" s="4" t="s">
        <v>31</v>
      </c>
      <c r="U30" s="4" t="s">
        <v>33</v>
      </c>
      <c r="W30" s="123">
        <v>0</v>
      </c>
      <c r="Y30" s="50">
        <f t="shared" si="3"/>
        <v>158183.74</v>
      </c>
      <c r="Z30" s="51" t="s">
        <v>34</v>
      </c>
      <c r="AA30" s="50">
        <f t="shared" si="1"/>
        <v>0</v>
      </c>
    </row>
    <row r="31" spans="1:27" x14ac:dyDescent="0.25">
      <c r="A31" s="19">
        <v>303.94</v>
      </c>
      <c r="C31" s="4" t="s">
        <v>50</v>
      </c>
      <c r="E31" s="44">
        <v>26421733.260000002</v>
      </c>
      <c r="F31" s="22"/>
      <c r="G31" s="45">
        <v>8138549.4299999997</v>
      </c>
      <c r="I31" s="53">
        <v>5</v>
      </c>
      <c r="J31" s="4" t="s">
        <v>31</v>
      </c>
      <c r="K31" s="4" t="s">
        <v>33</v>
      </c>
      <c r="M31" s="123">
        <v>0</v>
      </c>
      <c r="O31" s="50">
        <f t="shared" si="2"/>
        <v>8138549.4299999997</v>
      </c>
      <c r="P31" s="51" t="s">
        <v>34</v>
      </c>
      <c r="Q31" s="50">
        <f t="shared" si="0"/>
        <v>0</v>
      </c>
      <c r="S31" s="53">
        <v>5</v>
      </c>
      <c r="T31" s="4" t="s">
        <v>31</v>
      </c>
      <c r="U31" s="4" t="s">
        <v>33</v>
      </c>
      <c r="W31" s="123">
        <v>0</v>
      </c>
      <c r="Y31" s="50">
        <f t="shared" si="3"/>
        <v>8138549.4299999997</v>
      </c>
      <c r="Z31" s="51" t="s">
        <v>34</v>
      </c>
      <c r="AA31" s="50">
        <f t="shared" si="1"/>
        <v>0</v>
      </c>
    </row>
    <row r="32" spans="1:27" x14ac:dyDescent="0.25">
      <c r="E32" s="52"/>
      <c r="G32" s="54"/>
      <c r="M32" s="123"/>
      <c r="O32" s="55"/>
      <c r="Q32" s="55"/>
      <c r="W32" s="123"/>
      <c r="Y32" s="55"/>
      <c r="AA32" s="55"/>
    </row>
    <row r="33" spans="1:27" ht="15.6" x14ac:dyDescent="0.3">
      <c r="B33" s="43" t="s">
        <v>51</v>
      </c>
      <c r="C33" s="32"/>
      <c r="D33" s="32"/>
      <c r="E33" s="56">
        <f>+SUBTOTAL(9,E14:E32)</f>
        <v>45307980.420000002</v>
      </c>
      <c r="F33" s="124"/>
      <c r="G33" s="58">
        <f>+SUBTOTAL(9,G14:G32)</f>
        <v>26389003.710000001</v>
      </c>
      <c r="H33" s="32"/>
      <c r="I33" s="57"/>
      <c r="J33" s="32"/>
      <c r="K33" s="32"/>
      <c r="L33" s="32"/>
      <c r="M33" s="125"/>
      <c r="N33" s="32"/>
      <c r="O33" s="60">
        <f>+SUBTOTAL(9,O14:O32)</f>
        <v>26389003.710000001</v>
      </c>
      <c r="P33" s="32"/>
      <c r="Q33" s="60">
        <f>+SUBTOTAL(9,Q14:Q32)</f>
        <v>0</v>
      </c>
      <c r="R33" s="32"/>
      <c r="S33" s="57"/>
      <c r="T33" s="32"/>
      <c r="U33" s="32"/>
      <c r="V33" s="32"/>
      <c r="W33" s="125"/>
      <c r="X33" s="32"/>
      <c r="Y33" s="60">
        <f>+SUBTOTAL(9,Y14:Y32)</f>
        <v>26389003.710000001</v>
      </c>
      <c r="Z33" s="32"/>
      <c r="AA33" s="60">
        <f>+SUBTOTAL(9,AA14:AA32)</f>
        <v>0</v>
      </c>
    </row>
    <row r="34" spans="1:27" x14ac:dyDescent="0.25">
      <c r="E34" s="39"/>
      <c r="G34" s="40"/>
      <c r="M34" s="123"/>
      <c r="O34" s="50"/>
      <c r="Q34" s="50"/>
      <c r="W34" s="123"/>
      <c r="Y34" s="50"/>
      <c r="AA34" s="50"/>
    </row>
    <row r="35" spans="1:27" ht="15.6" x14ac:dyDescent="0.3">
      <c r="B35" s="43" t="s">
        <v>52</v>
      </c>
      <c r="E35" s="39"/>
      <c r="F35" s="22"/>
      <c r="G35" s="40"/>
      <c r="M35" s="123"/>
      <c r="O35" s="50"/>
      <c r="P35" s="62"/>
      <c r="Q35" s="50"/>
      <c r="R35" s="62"/>
      <c r="W35" s="123"/>
      <c r="Y35" s="50"/>
      <c r="Z35" s="62"/>
      <c r="AA35" s="50"/>
    </row>
    <row r="36" spans="1:27" x14ac:dyDescent="0.25">
      <c r="A36" s="11">
        <v>350</v>
      </c>
      <c r="B36" s="4"/>
      <c r="C36" s="4" t="s">
        <v>53</v>
      </c>
      <c r="E36" s="39">
        <v>8046451.0800000001</v>
      </c>
      <c r="F36" s="53"/>
      <c r="G36" s="40">
        <v>5773630.1600000001</v>
      </c>
      <c r="I36" s="19">
        <v>70</v>
      </c>
      <c r="J36" s="4" t="s">
        <v>31</v>
      </c>
      <c r="K36" s="4" t="s">
        <v>54</v>
      </c>
      <c r="M36" s="49">
        <v>0</v>
      </c>
      <c r="O36" s="50">
        <v>4875660</v>
      </c>
      <c r="P36" s="62"/>
      <c r="Q36" s="50">
        <f t="shared" ref="Q36:Q48" si="4">+G36-O36</f>
        <v>897970.16000000015</v>
      </c>
      <c r="R36" s="62"/>
      <c r="S36" s="19">
        <v>70</v>
      </c>
      <c r="T36" s="4" t="s">
        <v>31</v>
      </c>
      <c r="U36" s="4" t="s">
        <v>65</v>
      </c>
      <c r="W36" s="49">
        <v>0</v>
      </c>
      <c r="Y36" s="50">
        <v>4712772</v>
      </c>
      <c r="Z36" s="62"/>
      <c r="AA36" s="50">
        <f>+G36-Y36</f>
        <v>1060858.1600000001</v>
      </c>
    </row>
    <row r="37" spans="1:27" x14ac:dyDescent="0.25">
      <c r="A37" s="11">
        <v>350.1</v>
      </c>
      <c r="B37" s="4"/>
      <c r="C37" s="4" t="s">
        <v>55</v>
      </c>
      <c r="E37" s="39">
        <v>1023787.29</v>
      </c>
      <c r="F37" s="22"/>
      <c r="G37" s="45">
        <v>0</v>
      </c>
      <c r="I37" s="46"/>
      <c r="J37" s="4" t="s">
        <v>31</v>
      </c>
      <c r="K37" s="5"/>
      <c r="M37" s="122" t="s">
        <v>31</v>
      </c>
      <c r="O37" s="50">
        <v>0</v>
      </c>
      <c r="Q37" s="50">
        <f t="shared" si="4"/>
        <v>0</v>
      </c>
      <c r="S37" s="46"/>
      <c r="T37" s="4" t="s">
        <v>31</v>
      </c>
      <c r="U37" s="5"/>
      <c r="W37" s="122" t="s">
        <v>31</v>
      </c>
      <c r="Y37" s="50">
        <v>0</v>
      </c>
      <c r="AA37" s="50">
        <f>G37-Y37</f>
        <v>0</v>
      </c>
    </row>
    <row r="38" spans="1:27" x14ac:dyDescent="0.25">
      <c r="A38" s="11">
        <v>351</v>
      </c>
      <c r="B38" s="4"/>
      <c r="C38" s="4" t="s">
        <v>56</v>
      </c>
      <c r="E38" s="39">
        <v>0</v>
      </c>
      <c r="F38" s="22"/>
      <c r="G38" s="45">
        <v>0</v>
      </c>
      <c r="I38" s="19">
        <v>15</v>
      </c>
      <c r="J38" s="4" t="s">
        <v>31</v>
      </c>
      <c r="K38" s="4" t="s">
        <v>57</v>
      </c>
      <c r="M38" s="49">
        <v>0</v>
      </c>
      <c r="O38" s="50">
        <v>0</v>
      </c>
      <c r="Q38" s="50">
        <v>0</v>
      </c>
      <c r="S38" s="19">
        <v>15</v>
      </c>
      <c r="T38" s="4" t="s">
        <v>31</v>
      </c>
      <c r="U38" s="4" t="s">
        <v>57</v>
      </c>
      <c r="W38" s="122">
        <v>0</v>
      </c>
      <c r="Y38" s="50">
        <v>0</v>
      </c>
      <c r="AA38" s="50">
        <v>0</v>
      </c>
    </row>
    <row r="39" spans="1:27" x14ac:dyDescent="0.25">
      <c r="A39" s="11">
        <v>352</v>
      </c>
      <c r="B39" s="4"/>
      <c r="C39" s="4" t="s">
        <v>58</v>
      </c>
      <c r="E39" s="39">
        <v>11810730.25</v>
      </c>
      <c r="F39" s="53"/>
      <c r="G39" s="40">
        <v>3027141.41</v>
      </c>
      <c r="I39" s="19">
        <v>65</v>
      </c>
      <c r="J39" s="4" t="s">
        <v>31</v>
      </c>
      <c r="K39" s="4" t="s">
        <v>59</v>
      </c>
      <c r="M39" s="49">
        <v>-10</v>
      </c>
      <c r="O39" s="50">
        <v>3083884</v>
      </c>
      <c r="P39" s="62"/>
      <c r="Q39" s="50">
        <f t="shared" si="4"/>
        <v>-56742.589999999851</v>
      </c>
      <c r="R39" s="62"/>
      <c r="S39" s="19">
        <v>65</v>
      </c>
      <c r="T39" s="4" t="s">
        <v>31</v>
      </c>
      <c r="U39" s="4" t="s">
        <v>59</v>
      </c>
      <c r="W39" s="49">
        <v>-15</v>
      </c>
      <c r="Y39" s="50">
        <v>3224064</v>
      </c>
      <c r="Z39" s="62"/>
      <c r="AA39" s="50">
        <f t="shared" ref="AA39:AA48" si="5">+G39-Y39</f>
        <v>-196922.58999999985</v>
      </c>
    </row>
    <row r="40" spans="1:27" x14ac:dyDescent="0.25">
      <c r="A40" s="11">
        <v>353</v>
      </c>
      <c r="B40" s="4"/>
      <c r="C40" s="4" t="s">
        <v>60</v>
      </c>
      <c r="E40" s="39">
        <v>124063578.98</v>
      </c>
      <c r="F40" s="53"/>
      <c r="G40" s="40">
        <v>36680955.25</v>
      </c>
      <c r="I40" s="19">
        <v>45</v>
      </c>
      <c r="J40" s="4" t="s">
        <v>31</v>
      </c>
      <c r="K40" s="4" t="s">
        <v>61</v>
      </c>
      <c r="M40" s="49">
        <v>-15</v>
      </c>
      <c r="O40" s="50">
        <v>33258453</v>
      </c>
      <c r="P40" s="62"/>
      <c r="Q40" s="50">
        <f t="shared" si="4"/>
        <v>3422502.25</v>
      </c>
      <c r="R40" s="62"/>
      <c r="S40" s="19">
        <v>45</v>
      </c>
      <c r="T40" s="4" t="s">
        <v>31</v>
      </c>
      <c r="U40" s="4" t="s">
        <v>68</v>
      </c>
      <c r="W40" s="49">
        <v>-20</v>
      </c>
      <c r="Y40" s="50">
        <v>33781329</v>
      </c>
      <c r="Z40" s="62"/>
      <c r="AA40" s="50">
        <f t="shared" si="5"/>
        <v>2899626.25</v>
      </c>
    </row>
    <row r="41" spans="1:27" x14ac:dyDescent="0.25">
      <c r="A41" s="11">
        <v>354</v>
      </c>
      <c r="B41" s="4"/>
      <c r="C41" s="4" t="s">
        <v>62</v>
      </c>
      <c r="E41" s="39">
        <v>10281033</v>
      </c>
      <c r="F41" s="53"/>
      <c r="G41" s="40">
        <v>3640582</v>
      </c>
      <c r="I41" s="19">
        <v>70</v>
      </c>
      <c r="J41" s="4" t="s">
        <v>31</v>
      </c>
      <c r="K41" s="4" t="s">
        <v>63</v>
      </c>
      <c r="M41" s="49">
        <v>-30</v>
      </c>
      <c r="O41" s="50">
        <v>4623211</v>
      </c>
      <c r="P41" s="62"/>
      <c r="Q41" s="50">
        <f t="shared" si="4"/>
        <v>-982629</v>
      </c>
      <c r="R41" s="62"/>
      <c r="S41" s="19">
        <v>70</v>
      </c>
      <c r="T41" s="4" t="s">
        <v>31</v>
      </c>
      <c r="U41" s="4" t="s">
        <v>63</v>
      </c>
      <c r="W41" s="49">
        <v>-30</v>
      </c>
      <c r="Y41" s="50">
        <v>4623211</v>
      </c>
      <c r="Z41" s="62"/>
      <c r="AA41" s="50">
        <f t="shared" si="5"/>
        <v>-982629</v>
      </c>
    </row>
    <row r="42" spans="1:27" x14ac:dyDescent="0.25">
      <c r="A42" s="11">
        <v>355</v>
      </c>
      <c r="B42" s="4"/>
      <c r="C42" s="4" t="s">
        <v>64</v>
      </c>
      <c r="E42" s="39">
        <v>47668903.170000002</v>
      </c>
      <c r="F42" s="53"/>
      <c r="G42" s="40">
        <v>17978235.219999999</v>
      </c>
      <c r="I42" s="19">
        <v>55</v>
      </c>
      <c r="J42" s="4" t="s">
        <v>31</v>
      </c>
      <c r="K42" s="4" t="s">
        <v>65</v>
      </c>
      <c r="M42" s="49">
        <v>-30</v>
      </c>
      <c r="O42" s="50">
        <v>17509488</v>
      </c>
      <c r="P42" s="62"/>
      <c r="Q42" s="50">
        <f t="shared" si="4"/>
        <v>468747.21999999881</v>
      </c>
      <c r="R42" s="62"/>
      <c r="S42" s="19">
        <v>60</v>
      </c>
      <c r="T42" s="4" t="s">
        <v>31</v>
      </c>
      <c r="U42" s="4" t="s">
        <v>65</v>
      </c>
      <c r="W42" s="49">
        <v>-50</v>
      </c>
      <c r="Y42" s="50">
        <v>18741384</v>
      </c>
      <c r="Z42" s="62"/>
      <c r="AA42" s="50">
        <f t="shared" si="5"/>
        <v>-763148.78000000119</v>
      </c>
    </row>
    <row r="43" spans="1:27" x14ac:dyDescent="0.25">
      <c r="A43" s="11">
        <v>355.1</v>
      </c>
      <c r="B43" s="4"/>
      <c r="C43" s="4" t="s">
        <v>66</v>
      </c>
      <c r="E43" s="39">
        <v>34489856.380000003</v>
      </c>
      <c r="F43" s="53"/>
      <c r="G43" s="40">
        <v>14503822.939999999</v>
      </c>
      <c r="I43" s="19">
        <v>55</v>
      </c>
      <c r="J43" s="4" t="s">
        <v>31</v>
      </c>
      <c r="K43" s="4" t="s">
        <v>65</v>
      </c>
      <c r="M43" s="49">
        <v>-30</v>
      </c>
      <c r="O43" s="50">
        <v>12112731</v>
      </c>
      <c r="P43" s="62"/>
      <c r="Q43" s="50">
        <f t="shared" si="4"/>
        <v>2391091.9399999995</v>
      </c>
      <c r="R43" s="62"/>
      <c r="S43" s="19">
        <v>60</v>
      </c>
      <c r="T43" s="4" t="s">
        <v>31</v>
      </c>
      <c r="U43" s="4" t="s">
        <v>65</v>
      </c>
      <c r="W43" s="49">
        <v>-50</v>
      </c>
      <c r="Y43" s="50">
        <v>12974108</v>
      </c>
      <c r="Z43" s="62"/>
      <c r="AA43" s="50">
        <f t="shared" si="5"/>
        <v>1529714.9399999995</v>
      </c>
    </row>
    <row r="44" spans="1:27" x14ac:dyDescent="0.25">
      <c r="A44" s="11">
        <v>356</v>
      </c>
      <c r="B44" s="4"/>
      <c r="C44" s="4" t="s">
        <v>67</v>
      </c>
      <c r="E44" s="39">
        <v>57816776.770000003</v>
      </c>
      <c r="F44" s="53"/>
      <c r="G44" s="40">
        <v>12716839.210000001</v>
      </c>
      <c r="I44" s="19">
        <v>67</v>
      </c>
      <c r="J44" s="4" t="s">
        <v>31</v>
      </c>
      <c r="K44" s="4" t="s">
        <v>68</v>
      </c>
      <c r="M44" s="49">
        <v>-10</v>
      </c>
      <c r="O44" s="50">
        <v>10347758</v>
      </c>
      <c r="P44" s="62"/>
      <c r="Q44" s="50">
        <f t="shared" si="4"/>
        <v>2369081.2100000009</v>
      </c>
      <c r="R44" s="62"/>
      <c r="S44" s="19">
        <v>65</v>
      </c>
      <c r="T44" s="4" t="s">
        <v>31</v>
      </c>
      <c r="U44" s="4" t="s">
        <v>59</v>
      </c>
      <c r="W44" s="49">
        <v>-20</v>
      </c>
      <c r="Y44" s="50">
        <v>12753630</v>
      </c>
      <c r="Z44" s="62"/>
      <c r="AA44" s="50">
        <f t="shared" si="5"/>
        <v>-36790.789999999106</v>
      </c>
    </row>
    <row r="45" spans="1:27" x14ac:dyDescent="0.25">
      <c r="A45" s="11">
        <v>356.1</v>
      </c>
      <c r="B45" s="4"/>
      <c r="C45" s="4" t="s">
        <v>69</v>
      </c>
      <c r="E45" s="39">
        <v>1343595.13</v>
      </c>
      <c r="F45" s="53"/>
      <c r="G45" s="40">
        <v>682279.49</v>
      </c>
      <c r="I45" s="19">
        <v>67</v>
      </c>
      <c r="J45" s="4" t="s">
        <v>31</v>
      </c>
      <c r="K45" s="4" t="s">
        <v>68</v>
      </c>
      <c r="M45" s="49">
        <v>-10</v>
      </c>
      <c r="O45" s="50">
        <v>709081</v>
      </c>
      <c r="P45" s="62"/>
      <c r="Q45" s="50">
        <f t="shared" si="4"/>
        <v>-26801.510000000009</v>
      </c>
      <c r="R45" s="62"/>
      <c r="S45" s="19">
        <v>65</v>
      </c>
      <c r="T45" s="4" t="s">
        <v>31</v>
      </c>
      <c r="U45" s="4" t="s">
        <v>59</v>
      </c>
      <c r="W45" s="49">
        <v>0</v>
      </c>
      <c r="Y45" s="50">
        <v>714914</v>
      </c>
      <c r="Z45" s="62"/>
      <c r="AA45" s="50">
        <f t="shared" si="5"/>
        <v>-32634.510000000009</v>
      </c>
    </row>
    <row r="46" spans="1:27" x14ac:dyDescent="0.25">
      <c r="A46" s="11">
        <v>357</v>
      </c>
      <c r="B46" s="4"/>
      <c r="C46" s="4" t="s">
        <v>70</v>
      </c>
      <c r="E46" s="39">
        <v>5384778</v>
      </c>
      <c r="F46" s="53"/>
      <c r="G46" s="40">
        <v>1908933.57</v>
      </c>
      <c r="I46" s="19">
        <v>45</v>
      </c>
      <c r="J46" s="4" t="s">
        <v>31</v>
      </c>
      <c r="K46" s="4" t="s">
        <v>65</v>
      </c>
      <c r="M46" s="49">
        <v>0</v>
      </c>
      <c r="O46" s="50">
        <v>1333553</v>
      </c>
      <c r="P46" s="62"/>
      <c r="Q46" s="50">
        <f t="shared" si="4"/>
        <v>575380.57000000007</v>
      </c>
      <c r="R46" s="62"/>
      <c r="S46" s="19">
        <v>45</v>
      </c>
      <c r="T46" s="4" t="s">
        <v>31</v>
      </c>
      <c r="U46" s="4" t="s">
        <v>65</v>
      </c>
      <c r="W46" s="49">
        <v>0</v>
      </c>
      <c r="Y46" s="50">
        <v>1333553</v>
      </c>
      <c r="Z46" s="62"/>
      <c r="AA46" s="50">
        <f t="shared" si="5"/>
        <v>575380.57000000007</v>
      </c>
    </row>
    <row r="47" spans="1:27" x14ac:dyDescent="0.25">
      <c r="A47" s="11">
        <v>358</v>
      </c>
      <c r="B47" s="4"/>
      <c r="C47" s="4" t="s">
        <v>71</v>
      </c>
      <c r="E47" s="39">
        <v>15767527.51</v>
      </c>
      <c r="F47" s="53"/>
      <c r="G47" s="40">
        <v>5186987.8</v>
      </c>
      <c r="I47" s="19">
        <v>35</v>
      </c>
      <c r="J47" s="4" t="s">
        <v>31</v>
      </c>
      <c r="K47" s="4" t="s">
        <v>54</v>
      </c>
      <c r="M47" s="49">
        <v>0</v>
      </c>
      <c r="O47" s="50">
        <v>4535076</v>
      </c>
      <c r="P47" s="62"/>
      <c r="Q47" s="50">
        <f t="shared" si="4"/>
        <v>651911.79999999981</v>
      </c>
      <c r="R47" s="62"/>
      <c r="S47" s="19">
        <v>35</v>
      </c>
      <c r="T47" s="4" t="s">
        <v>31</v>
      </c>
      <c r="U47" s="4" t="s">
        <v>54</v>
      </c>
      <c r="W47" s="49">
        <v>-5</v>
      </c>
      <c r="Y47" s="50">
        <v>4761829</v>
      </c>
      <c r="Z47" s="62"/>
      <c r="AA47" s="50">
        <f t="shared" si="5"/>
        <v>425158.79999999981</v>
      </c>
    </row>
    <row r="48" spans="1:27" x14ac:dyDescent="0.25">
      <c r="A48" s="11">
        <v>359</v>
      </c>
      <c r="B48" s="4"/>
      <c r="C48" s="4" t="s">
        <v>72</v>
      </c>
      <c r="E48" s="39">
        <v>1194633.28</v>
      </c>
      <c r="F48" s="53"/>
      <c r="G48" s="40">
        <v>585270.73</v>
      </c>
      <c r="I48" s="19">
        <v>70</v>
      </c>
      <c r="J48" s="4" t="s">
        <v>31</v>
      </c>
      <c r="K48" s="4" t="s">
        <v>63</v>
      </c>
      <c r="M48" s="49">
        <v>0</v>
      </c>
      <c r="O48" s="50">
        <v>524477</v>
      </c>
      <c r="P48" s="62"/>
      <c r="Q48" s="50">
        <f t="shared" si="4"/>
        <v>60793.729999999981</v>
      </c>
      <c r="R48" s="62"/>
      <c r="S48" s="19">
        <v>70</v>
      </c>
      <c r="T48" s="4" t="s">
        <v>31</v>
      </c>
      <c r="U48" s="4" t="s">
        <v>63</v>
      </c>
      <c r="W48" s="49">
        <v>0</v>
      </c>
      <c r="Y48" s="50">
        <v>524477</v>
      </c>
      <c r="Z48" s="62"/>
      <c r="AA48" s="50">
        <f t="shared" si="5"/>
        <v>60793.729999999981</v>
      </c>
    </row>
    <row r="49" spans="1:27" ht="15.6" x14ac:dyDescent="0.3">
      <c r="B49" s="43"/>
      <c r="E49" s="52"/>
      <c r="F49" s="22"/>
      <c r="G49" s="54"/>
      <c r="M49" s="123"/>
      <c r="O49" s="55"/>
      <c r="P49" s="62"/>
      <c r="Q49" s="55"/>
      <c r="R49" s="62"/>
      <c r="W49" s="123"/>
      <c r="Y49" s="55"/>
      <c r="Z49" s="62"/>
      <c r="AA49" s="55"/>
    </row>
    <row r="50" spans="1:27" s="32" customFormat="1" ht="15.6" x14ac:dyDescent="0.3">
      <c r="A50" s="30"/>
      <c r="B50" s="43" t="s">
        <v>73</v>
      </c>
      <c r="E50" s="63">
        <f>SUBTOTAL(9,E36:E48)</f>
        <v>318891650.83999991</v>
      </c>
      <c r="F50" s="126"/>
      <c r="G50" s="58">
        <f>SUBTOTAL(9,G36:G48)</f>
        <v>102684677.77999999</v>
      </c>
      <c r="I50" s="57"/>
      <c r="M50" s="125"/>
      <c r="O50" s="60">
        <f>SUBTOTAL(9,O36:O48)</f>
        <v>92913372</v>
      </c>
      <c r="P50" s="65"/>
      <c r="Q50" s="60">
        <f>SUBTOTAL(9,Q36:Q48)</f>
        <v>9771305.7800000012</v>
      </c>
      <c r="R50" s="65"/>
      <c r="S50" s="57"/>
      <c r="W50" s="125"/>
      <c r="Y50" s="60">
        <f>SUBTOTAL(9,Y36:Y48)</f>
        <v>98145271</v>
      </c>
      <c r="Z50" s="65"/>
      <c r="AA50" s="60">
        <f>SUBTOTAL(9,AA36:AA48)</f>
        <v>4539406.7799999993</v>
      </c>
    </row>
    <row r="51" spans="1:27" ht="15.6" x14ac:dyDescent="0.3">
      <c r="B51" s="43"/>
      <c r="E51" s="39"/>
      <c r="F51" s="22"/>
      <c r="G51" s="40"/>
      <c r="M51" s="123"/>
      <c r="O51" s="50"/>
      <c r="P51" s="62"/>
      <c r="Q51" s="50"/>
      <c r="R51" s="62"/>
      <c r="W51" s="123"/>
      <c r="Y51" s="50"/>
      <c r="Z51" s="62"/>
      <c r="AA51" s="50"/>
    </row>
    <row r="52" spans="1:27" ht="15.6" x14ac:dyDescent="0.3">
      <c r="B52" s="43" t="s">
        <v>74</v>
      </c>
      <c r="E52" s="39"/>
      <c r="F52" s="22"/>
      <c r="G52" s="40"/>
      <c r="M52" s="123"/>
      <c r="O52" s="50"/>
      <c r="P52" s="62"/>
      <c r="Q52" s="50"/>
      <c r="R52" s="62"/>
      <c r="W52" s="123"/>
      <c r="Y52" s="50"/>
      <c r="Z52" s="62"/>
      <c r="AA52" s="50"/>
    </row>
    <row r="53" spans="1:27" ht="15.6" x14ac:dyDescent="0.3">
      <c r="A53" s="11">
        <v>360</v>
      </c>
      <c r="B53" s="43"/>
      <c r="C53" s="4" t="s">
        <v>53</v>
      </c>
      <c r="E53" s="39">
        <v>1165926.72</v>
      </c>
      <c r="F53" s="53"/>
      <c r="G53" s="40">
        <v>674058.66</v>
      </c>
      <c r="I53" s="19">
        <v>70</v>
      </c>
      <c r="J53" s="4" t="s">
        <v>31</v>
      </c>
      <c r="K53" s="4" t="s">
        <v>54</v>
      </c>
      <c r="M53" s="49">
        <v>0</v>
      </c>
      <c r="O53" s="50">
        <v>455685</v>
      </c>
      <c r="P53" s="62"/>
      <c r="Q53" s="50">
        <f t="shared" ref="Q53:Q83" si="6">+G53-O53</f>
        <v>218373.66000000003</v>
      </c>
      <c r="R53" s="62"/>
      <c r="S53" s="19">
        <v>70</v>
      </c>
      <c r="T53" s="4" t="s">
        <v>31</v>
      </c>
      <c r="U53" s="4" t="s">
        <v>54</v>
      </c>
      <c r="W53" s="49">
        <v>0</v>
      </c>
      <c r="Y53" s="50">
        <v>455685</v>
      </c>
      <c r="Z53" s="62"/>
      <c r="AA53" s="50">
        <f>+G53-Y53</f>
        <v>218373.66000000003</v>
      </c>
    </row>
    <row r="54" spans="1:27" x14ac:dyDescent="0.25">
      <c r="A54" s="11">
        <v>360.1</v>
      </c>
      <c r="B54" s="4"/>
      <c r="C54" s="4" t="s">
        <v>55</v>
      </c>
      <c r="E54" s="39">
        <v>6523015.1299999999</v>
      </c>
      <c r="F54" s="22"/>
      <c r="G54" s="45">
        <v>0</v>
      </c>
      <c r="I54" s="46"/>
      <c r="J54" s="4" t="s">
        <v>31</v>
      </c>
      <c r="K54" s="5"/>
      <c r="M54" s="122" t="s">
        <v>31</v>
      </c>
      <c r="O54" s="50">
        <v>0</v>
      </c>
      <c r="Q54" s="50">
        <f t="shared" si="6"/>
        <v>0</v>
      </c>
      <c r="S54" s="46"/>
      <c r="T54" s="4" t="s">
        <v>31</v>
      </c>
      <c r="U54" s="5"/>
      <c r="W54" s="122" t="s">
        <v>31</v>
      </c>
      <c r="Y54" s="50">
        <v>0</v>
      </c>
      <c r="AA54" s="50">
        <f>G54-Y54</f>
        <v>0</v>
      </c>
    </row>
    <row r="55" spans="1:27" x14ac:dyDescent="0.25">
      <c r="A55" s="11">
        <v>361</v>
      </c>
      <c r="B55" s="4"/>
      <c r="C55" s="4" t="s">
        <v>75</v>
      </c>
      <c r="E55" s="39">
        <v>15510960.4</v>
      </c>
      <c r="F55" s="53"/>
      <c r="G55" s="40">
        <v>3523146</v>
      </c>
      <c r="I55" s="19">
        <v>55</v>
      </c>
      <c r="J55" s="4" t="s">
        <v>31</v>
      </c>
      <c r="K55" s="4" t="s">
        <v>65</v>
      </c>
      <c r="M55" s="49">
        <v>-15</v>
      </c>
      <c r="O55" s="50">
        <v>4276512</v>
      </c>
      <c r="P55" s="62"/>
      <c r="Q55" s="50">
        <f t="shared" si="6"/>
        <v>-753366</v>
      </c>
      <c r="R55" s="62"/>
      <c r="S55" s="19">
        <v>55</v>
      </c>
      <c r="T55" s="4" t="s">
        <v>31</v>
      </c>
      <c r="U55" s="4" t="s">
        <v>65</v>
      </c>
      <c r="W55" s="49">
        <v>-15</v>
      </c>
      <c r="Y55" s="50">
        <v>4276512</v>
      </c>
      <c r="Z55" s="62"/>
      <c r="AA55" s="50">
        <f t="shared" ref="AA55:AA61" si="7">+G55-Y55</f>
        <v>-753366</v>
      </c>
    </row>
    <row r="56" spans="1:27" x14ac:dyDescent="0.25">
      <c r="A56" s="11">
        <v>362</v>
      </c>
      <c r="B56" s="4"/>
      <c r="C56" s="4" t="s">
        <v>60</v>
      </c>
      <c r="E56" s="39">
        <v>194758758.03999999</v>
      </c>
      <c r="F56" s="53"/>
      <c r="G56" s="40">
        <v>53388443.640000001</v>
      </c>
      <c r="I56" s="19">
        <v>45</v>
      </c>
      <c r="J56" s="4" t="s">
        <v>31</v>
      </c>
      <c r="K56" s="4" t="s">
        <v>61</v>
      </c>
      <c r="M56" s="49">
        <v>-10</v>
      </c>
      <c r="O56" s="50">
        <v>45684194</v>
      </c>
      <c r="P56" s="62"/>
      <c r="Q56" s="50">
        <f t="shared" si="6"/>
        <v>7704249.6400000006</v>
      </c>
      <c r="R56" s="62"/>
      <c r="S56" s="19">
        <v>50</v>
      </c>
      <c r="T56" s="4" t="s">
        <v>31</v>
      </c>
      <c r="U56" s="4" t="s">
        <v>61</v>
      </c>
      <c r="W56" s="49">
        <v>-15</v>
      </c>
      <c r="Y56" s="50">
        <v>43809494</v>
      </c>
      <c r="Z56" s="62"/>
      <c r="AA56" s="50">
        <f t="shared" si="7"/>
        <v>9578949.6400000006</v>
      </c>
    </row>
    <row r="57" spans="1:27" x14ac:dyDescent="0.25">
      <c r="A57" s="11">
        <v>363</v>
      </c>
      <c r="B57" s="4"/>
      <c r="C57" s="4" t="s">
        <v>56</v>
      </c>
      <c r="E57" s="39">
        <v>0</v>
      </c>
      <c r="F57" s="53"/>
      <c r="G57" s="40">
        <v>0</v>
      </c>
      <c r="I57" s="19">
        <v>15</v>
      </c>
      <c r="J57" s="4" t="s">
        <v>31</v>
      </c>
      <c r="K57" s="4" t="s">
        <v>57</v>
      </c>
      <c r="M57" s="49">
        <v>0</v>
      </c>
      <c r="O57" s="50">
        <v>0</v>
      </c>
      <c r="P57" s="62"/>
      <c r="Q57" s="50">
        <v>0</v>
      </c>
      <c r="R57" s="62"/>
      <c r="S57" s="19">
        <v>15</v>
      </c>
      <c r="T57" s="4" t="s">
        <v>31</v>
      </c>
      <c r="U57" s="4" t="s">
        <v>57</v>
      </c>
      <c r="W57" s="49">
        <v>0</v>
      </c>
      <c r="Y57" s="50">
        <v>0</v>
      </c>
      <c r="Z57" s="62"/>
      <c r="AA57" s="50">
        <v>0</v>
      </c>
    </row>
    <row r="58" spans="1:27" x14ac:dyDescent="0.25">
      <c r="A58" s="11">
        <v>364</v>
      </c>
      <c r="B58" s="4"/>
      <c r="C58" s="4" t="s">
        <v>76</v>
      </c>
      <c r="E58" s="39">
        <v>173646513.00999999</v>
      </c>
      <c r="F58" s="53"/>
      <c r="G58" s="40">
        <v>62791308.710000001</v>
      </c>
      <c r="I58" s="19">
        <v>60</v>
      </c>
      <c r="J58" s="4" t="s">
        <v>31</v>
      </c>
      <c r="K58" s="4" t="s">
        <v>77</v>
      </c>
      <c r="M58" s="49">
        <v>-95</v>
      </c>
      <c r="O58" s="50">
        <v>57255440</v>
      </c>
      <c r="P58" s="62"/>
      <c r="Q58" s="50">
        <f t="shared" si="6"/>
        <v>5535868.7100000009</v>
      </c>
      <c r="R58" s="62"/>
      <c r="S58" s="19">
        <v>55</v>
      </c>
      <c r="T58" s="4" t="s">
        <v>31</v>
      </c>
      <c r="U58" s="4" t="s">
        <v>77</v>
      </c>
      <c r="W58" s="49">
        <v>-100</v>
      </c>
      <c r="Y58" s="50">
        <v>63769262</v>
      </c>
      <c r="Z58" s="62"/>
      <c r="AA58" s="50">
        <f t="shared" si="7"/>
        <v>-977953.28999999911</v>
      </c>
    </row>
    <row r="59" spans="1:27" x14ac:dyDescent="0.25">
      <c r="A59" s="11">
        <v>365</v>
      </c>
      <c r="B59" s="4"/>
      <c r="C59" s="4" t="s">
        <v>67</v>
      </c>
      <c r="E59" s="39">
        <v>200872050.91999999</v>
      </c>
      <c r="F59" s="53"/>
      <c r="G59" s="40">
        <v>58205275.659999996</v>
      </c>
      <c r="I59" s="19">
        <v>70</v>
      </c>
      <c r="J59" s="4" t="s">
        <v>31</v>
      </c>
      <c r="K59" s="4" t="s">
        <v>59</v>
      </c>
      <c r="M59" s="49">
        <v>-85</v>
      </c>
      <c r="O59" s="50">
        <v>68760993</v>
      </c>
      <c r="P59" s="62"/>
      <c r="Q59" s="50">
        <f t="shared" si="6"/>
        <v>-10555717.340000004</v>
      </c>
      <c r="R59" s="62"/>
      <c r="S59" s="19">
        <v>65</v>
      </c>
      <c r="T59" s="4" t="s">
        <v>31</v>
      </c>
      <c r="U59" s="4" t="s">
        <v>59</v>
      </c>
      <c r="W59" s="49">
        <v>-100</v>
      </c>
      <c r="Y59" s="50">
        <v>79530427</v>
      </c>
      <c r="Z59" s="62"/>
      <c r="AA59" s="50">
        <f t="shared" si="7"/>
        <v>-21325151.340000004</v>
      </c>
    </row>
    <row r="60" spans="1:27" x14ac:dyDescent="0.25">
      <c r="A60" s="11">
        <v>365.1</v>
      </c>
      <c r="B60" s="4"/>
      <c r="C60" s="4" t="s">
        <v>78</v>
      </c>
      <c r="E60" s="39">
        <v>4795532.78</v>
      </c>
      <c r="F60" s="53"/>
      <c r="G60" s="40">
        <v>1708294.3499999999</v>
      </c>
      <c r="I60" s="19">
        <v>30</v>
      </c>
      <c r="J60" s="4" t="s">
        <v>31</v>
      </c>
      <c r="K60" s="4" t="s">
        <v>68</v>
      </c>
      <c r="M60" s="49">
        <v>-25</v>
      </c>
      <c r="O60" s="50">
        <v>1746338</v>
      </c>
      <c r="P60" s="62"/>
      <c r="Q60" s="50">
        <f t="shared" si="6"/>
        <v>-38043.65000000014</v>
      </c>
      <c r="R60" s="62"/>
      <c r="S60" s="19">
        <v>30</v>
      </c>
      <c r="T60" s="4" t="s">
        <v>31</v>
      </c>
      <c r="U60" s="4" t="s">
        <v>68</v>
      </c>
      <c r="W60" s="49">
        <v>-40</v>
      </c>
      <c r="Y60" s="50">
        <v>1955896</v>
      </c>
      <c r="Z60" s="62"/>
      <c r="AA60" s="50">
        <f t="shared" si="7"/>
        <v>-247601.65000000014</v>
      </c>
    </row>
    <row r="61" spans="1:27" x14ac:dyDescent="0.25">
      <c r="A61" s="11">
        <v>366</v>
      </c>
      <c r="B61" s="4"/>
      <c r="C61" s="4" t="s">
        <v>70</v>
      </c>
      <c r="E61" s="39">
        <v>28506356.949999999</v>
      </c>
      <c r="F61" s="53"/>
      <c r="G61" s="40">
        <v>8689526.1999999993</v>
      </c>
      <c r="I61" s="19">
        <v>75</v>
      </c>
      <c r="J61" s="4" t="s">
        <v>31</v>
      </c>
      <c r="K61" s="4" t="s">
        <v>65</v>
      </c>
      <c r="M61" s="49">
        <v>-30</v>
      </c>
      <c r="O61" s="50">
        <v>8059514</v>
      </c>
      <c r="P61" s="62"/>
      <c r="Q61" s="50">
        <f t="shared" si="6"/>
        <v>630012.19999999925</v>
      </c>
      <c r="R61" s="62"/>
      <c r="S61" s="19">
        <v>75</v>
      </c>
      <c r="T61" s="4" t="s">
        <v>31</v>
      </c>
      <c r="U61" s="4" t="s">
        <v>65</v>
      </c>
      <c r="W61" s="49">
        <v>-50</v>
      </c>
      <c r="Y61" s="50">
        <v>9299439</v>
      </c>
      <c r="Z61" s="62"/>
      <c r="AA61" s="50">
        <f t="shared" si="7"/>
        <v>-609912.80000000075</v>
      </c>
    </row>
    <row r="62" spans="1:27" x14ac:dyDescent="0.25">
      <c r="A62" s="11">
        <v>367</v>
      </c>
      <c r="B62" s="4"/>
      <c r="C62" s="4" t="s">
        <v>71</v>
      </c>
      <c r="E62" s="39">
        <v>141124406.84999999</v>
      </c>
      <c r="F62" s="53"/>
      <c r="G62" s="40">
        <v>45283768.699999996</v>
      </c>
      <c r="I62" s="19">
        <v>60</v>
      </c>
      <c r="J62" s="4" t="s">
        <v>31</v>
      </c>
      <c r="K62" s="4" t="s">
        <v>63</v>
      </c>
      <c r="M62" s="49">
        <v>-30</v>
      </c>
      <c r="O62" s="50">
        <v>46654614</v>
      </c>
      <c r="P62" s="62"/>
      <c r="Q62" s="50">
        <f t="shared" si="6"/>
        <v>-1370845.3000000045</v>
      </c>
      <c r="R62" s="62"/>
      <c r="S62" s="19">
        <v>60</v>
      </c>
      <c r="T62" s="4" t="s">
        <v>31</v>
      </c>
      <c r="U62" s="4" t="s">
        <v>63</v>
      </c>
      <c r="W62" s="49">
        <v>-50</v>
      </c>
      <c r="Y62" s="50">
        <v>53832250</v>
      </c>
      <c r="Z62" s="62"/>
      <c r="AA62" s="50">
        <f>+G62-Y62</f>
        <v>-8548481.3000000045</v>
      </c>
    </row>
    <row r="63" spans="1:27" x14ac:dyDescent="0.25">
      <c r="A63" s="11">
        <v>367.1</v>
      </c>
      <c r="B63" s="4"/>
      <c r="C63" s="4" t="s">
        <v>79</v>
      </c>
      <c r="E63" s="71">
        <v>9561674.8100000005</v>
      </c>
      <c r="F63" s="22"/>
      <c r="G63" s="98">
        <v>9561674.8099999987</v>
      </c>
      <c r="I63" s="144"/>
      <c r="J63" s="4" t="s">
        <v>31</v>
      </c>
      <c r="K63" s="5"/>
      <c r="M63" s="122" t="s">
        <v>31</v>
      </c>
      <c r="O63" s="74">
        <f>$G63</f>
        <v>9561674.8099999987</v>
      </c>
      <c r="P63" s="51" t="s">
        <v>34</v>
      </c>
      <c r="Q63" s="74">
        <f t="shared" si="6"/>
        <v>0</v>
      </c>
      <c r="S63" s="144"/>
      <c r="T63" s="4" t="s">
        <v>31</v>
      </c>
      <c r="U63" s="5"/>
      <c r="W63" s="122" t="s">
        <v>31</v>
      </c>
      <c r="Y63" s="74">
        <f>$G63</f>
        <v>9561674.8099999987</v>
      </c>
      <c r="Z63" s="51" t="s">
        <v>34</v>
      </c>
      <c r="AA63" s="74">
        <f>G63-Y63</f>
        <v>0</v>
      </c>
    </row>
    <row r="64" spans="1:27" x14ac:dyDescent="0.25">
      <c r="A64" s="11">
        <v>368.1</v>
      </c>
      <c r="B64" s="4"/>
      <c r="C64" s="4" t="s">
        <v>80</v>
      </c>
      <c r="E64" s="39">
        <v>52927138.909999996</v>
      </c>
      <c r="F64" s="53"/>
      <c r="G64" s="40">
        <v>17170752.739999998</v>
      </c>
      <c r="I64" s="19">
        <v>45</v>
      </c>
      <c r="J64" s="4" t="s">
        <v>31</v>
      </c>
      <c r="K64" s="4" t="s">
        <v>77</v>
      </c>
      <c r="M64" s="49">
        <v>-15</v>
      </c>
      <c r="O64" s="50">
        <v>16127585</v>
      </c>
      <c r="P64" s="62"/>
      <c r="Q64" s="50">
        <f t="shared" si="6"/>
        <v>1043167.7399999984</v>
      </c>
      <c r="R64" s="62"/>
      <c r="S64" s="19">
        <v>50</v>
      </c>
      <c r="T64" s="4" t="s">
        <v>31</v>
      </c>
      <c r="U64" s="4" t="s">
        <v>77</v>
      </c>
      <c r="W64" s="49">
        <v>-20</v>
      </c>
      <c r="Y64" s="50">
        <v>15294010</v>
      </c>
      <c r="Z64" s="62"/>
      <c r="AA64" s="50">
        <f t="shared" ref="AA64:AA83" si="8">+G64-Y64</f>
        <v>1876742.7399999984</v>
      </c>
    </row>
    <row r="65" spans="1:27" x14ac:dyDescent="0.25">
      <c r="A65" s="11">
        <v>368.2</v>
      </c>
      <c r="B65" s="4"/>
      <c r="C65" s="4" t="s">
        <v>81</v>
      </c>
      <c r="E65" s="39">
        <v>29525467.390000001</v>
      </c>
      <c r="F65" s="53"/>
      <c r="G65" s="40">
        <v>7099041.3500000006</v>
      </c>
      <c r="I65" s="19">
        <v>45</v>
      </c>
      <c r="J65" s="4" t="s">
        <v>31</v>
      </c>
      <c r="K65" s="4" t="s">
        <v>77</v>
      </c>
      <c r="M65" s="49">
        <v>-15</v>
      </c>
      <c r="O65" s="50">
        <v>6547486</v>
      </c>
      <c r="P65" s="62"/>
      <c r="Q65" s="50">
        <f t="shared" si="6"/>
        <v>551555.35000000056</v>
      </c>
      <c r="R65" s="62"/>
      <c r="S65" s="19">
        <v>50</v>
      </c>
      <c r="T65" s="4" t="s">
        <v>31</v>
      </c>
      <c r="U65" s="4" t="s">
        <v>77</v>
      </c>
      <c r="W65" s="49">
        <v>-20</v>
      </c>
      <c r="Y65" s="50">
        <v>6193169</v>
      </c>
      <c r="Z65" s="62"/>
      <c r="AA65" s="50">
        <f t="shared" si="8"/>
        <v>905872.35000000056</v>
      </c>
    </row>
    <row r="66" spans="1:27" x14ac:dyDescent="0.25">
      <c r="A66" s="11">
        <v>368.3</v>
      </c>
      <c r="B66" s="4"/>
      <c r="C66" s="4" t="s">
        <v>82</v>
      </c>
      <c r="E66" s="39">
        <v>40784813.719999999</v>
      </c>
      <c r="F66" s="53"/>
      <c r="G66" s="40">
        <v>14875375.24</v>
      </c>
      <c r="I66" s="19">
        <v>45</v>
      </c>
      <c r="J66" s="4" t="s">
        <v>31</v>
      </c>
      <c r="K66" s="4" t="s">
        <v>77</v>
      </c>
      <c r="M66" s="49">
        <v>-15</v>
      </c>
      <c r="O66" s="50">
        <v>10420167</v>
      </c>
      <c r="P66" s="62"/>
      <c r="Q66" s="50">
        <f t="shared" si="6"/>
        <v>4455208.24</v>
      </c>
      <c r="R66" s="62"/>
      <c r="S66" s="19">
        <v>50</v>
      </c>
      <c r="T66" s="4" t="s">
        <v>31</v>
      </c>
      <c r="U66" s="4" t="s">
        <v>77</v>
      </c>
      <c r="W66" s="49">
        <v>-20</v>
      </c>
      <c r="Y66" s="50">
        <v>9847612</v>
      </c>
      <c r="Z66" s="62"/>
      <c r="AA66" s="50">
        <f t="shared" si="8"/>
        <v>5027763.24</v>
      </c>
    </row>
    <row r="67" spans="1:27" x14ac:dyDescent="0.25">
      <c r="A67" s="11">
        <v>368.4</v>
      </c>
      <c r="B67" s="4"/>
      <c r="C67" s="4" t="s">
        <v>83</v>
      </c>
      <c r="E67" s="39">
        <v>14456100.880000001</v>
      </c>
      <c r="F67" s="53"/>
      <c r="G67" s="40">
        <v>2058894.47</v>
      </c>
      <c r="I67" s="19">
        <v>45</v>
      </c>
      <c r="J67" s="4" t="s">
        <v>31</v>
      </c>
      <c r="K67" s="4" t="s">
        <v>77</v>
      </c>
      <c r="M67" s="49">
        <v>-15</v>
      </c>
      <c r="O67" s="50">
        <v>2329785</v>
      </c>
      <c r="P67" s="62"/>
      <c r="Q67" s="50">
        <f t="shared" si="6"/>
        <v>-270890.53000000003</v>
      </c>
      <c r="R67" s="62"/>
      <c r="S67" s="19">
        <v>50</v>
      </c>
      <c r="T67" s="4" t="s">
        <v>31</v>
      </c>
      <c r="U67" s="4" t="s">
        <v>77</v>
      </c>
      <c r="W67" s="49">
        <v>-20</v>
      </c>
      <c r="Y67" s="50">
        <v>2199712</v>
      </c>
      <c r="Z67" s="62"/>
      <c r="AA67" s="50">
        <f t="shared" si="8"/>
        <v>-140817.53000000003</v>
      </c>
    </row>
    <row r="68" spans="1:27" x14ac:dyDescent="0.25">
      <c r="A68" s="11">
        <v>369.1</v>
      </c>
      <c r="B68" s="4"/>
      <c r="C68" s="4" t="s">
        <v>84</v>
      </c>
      <c r="E68" s="39">
        <v>16690523.039999999</v>
      </c>
      <c r="F68" s="53"/>
      <c r="G68" s="40">
        <v>12455701.539999999</v>
      </c>
      <c r="I68" s="19">
        <v>65</v>
      </c>
      <c r="J68" s="4" t="s">
        <v>31</v>
      </c>
      <c r="K68" s="4" t="s">
        <v>65</v>
      </c>
      <c r="M68" s="49">
        <v>-95</v>
      </c>
      <c r="O68" s="50">
        <v>13398358</v>
      </c>
      <c r="P68" s="62"/>
      <c r="Q68" s="50">
        <f t="shared" si="6"/>
        <v>-942656.46000000089</v>
      </c>
      <c r="R68" s="62"/>
      <c r="S68" s="19">
        <v>65</v>
      </c>
      <c r="T68" s="4" t="s">
        <v>31</v>
      </c>
      <c r="U68" s="4" t="s">
        <v>65</v>
      </c>
      <c r="W68" s="49">
        <v>-110</v>
      </c>
      <c r="Y68" s="50">
        <v>14429001</v>
      </c>
      <c r="Z68" s="62"/>
      <c r="AA68" s="50">
        <f t="shared" si="8"/>
        <v>-1973299.4600000009</v>
      </c>
    </row>
    <row r="69" spans="1:27" x14ac:dyDescent="0.25">
      <c r="A69" s="11">
        <v>369.2</v>
      </c>
      <c r="B69" s="4"/>
      <c r="C69" s="4" t="s">
        <v>85</v>
      </c>
      <c r="E69" s="39">
        <v>26028046.52</v>
      </c>
      <c r="F69" s="53"/>
      <c r="G69" s="40">
        <v>11033131.469999999</v>
      </c>
      <c r="I69" s="19">
        <v>70</v>
      </c>
      <c r="J69" s="4" t="s">
        <v>31</v>
      </c>
      <c r="K69" s="4" t="s">
        <v>65</v>
      </c>
      <c r="M69" s="49">
        <v>-95</v>
      </c>
      <c r="O69" s="50">
        <v>10977863</v>
      </c>
      <c r="P69" s="62"/>
      <c r="Q69" s="50">
        <f t="shared" si="6"/>
        <v>55268.469999998808</v>
      </c>
      <c r="R69" s="62"/>
      <c r="S69" s="19">
        <v>65</v>
      </c>
      <c r="T69" s="4" t="s">
        <v>31</v>
      </c>
      <c r="U69" s="4" t="s">
        <v>65</v>
      </c>
      <c r="W69" s="49">
        <v>-110</v>
      </c>
      <c r="Y69" s="50">
        <v>12656469</v>
      </c>
      <c r="Z69" s="62"/>
      <c r="AA69" s="50">
        <f t="shared" si="8"/>
        <v>-1623337.5300000012</v>
      </c>
    </row>
    <row r="70" spans="1:27" x14ac:dyDescent="0.25">
      <c r="A70" s="11">
        <v>370.1</v>
      </c>
      <c r="B70" s="4"/>
      <c r="C70" s="4" t="s">
        <v>86</v>
      </c>
      <c r="E70" s="39">
        <v>1603375.4</v>
      </c>
      <c r="F70" s="53"/>
      <c r="G70" s="40">
        <v>-4998574.21</v>
      </c>
      <c r="I70" s="19">
        <v>25</v>
      </c>
      <c r="J70" s="4" t="s">
        <v>31</v>
      </c>
      <c r="K70" s="4" t="s">
        <v>87</v>
      </c>
      <c r="M70" s="49">
        <v>0</v>
      </c>
      <c r="O70" s="50">
        <f t="shared" ref="O70:O71" si="9">G70</f>
        <v>-4998574.21</v>
      </c>
      <c r="P70" s="51" t="s">
        <v>34</v>
      </c>
      <c r="Q70" s="50">
        <f t="shared" si="6"/>
        <v>0</v>
      </c>
      <c r="R70" s="62"/>
      <c r="S70" s="19">
        <v>25</v>
      </c>
      <c r="T70" s="4" t="s">
        <v>31</v>
      </c>
      <c r="U70" s="4" t="s">
        <v>87</v>
      </c>
      <c r="W70" s="49">
        <v>0</v>
      </c>
      <c r="Y70" s="50">
        <f t="shared" ref="Y70:Y71" si="10">$G70</f>
        <v>-4998574.21</v>
      </c>
      <c r="Z70" s="51" t="s">
        <v>34</v>
      </c>
      <c r="AA70" s="50">
        <f t="shared" si="8"/>
        <v>0</v>
      </c>
    </row>
    <row r="71" spans="1:27" x14ac:dyDescent="0.25">
      <c r="A71" s="11">
        <v>370.11</v>
      </c>
      <c r="B71" s="4"/>
      <c r="C71" s="4" t="s">
        <v>88</v>
      </c>
      <c r="E71" s="39">
        <v>5311831.76</v>
      </c>
      <c r="F71" s="53"/>
      <c r="G71" s="40">
        <v>-2201471.7799999998</v>
      </c>
      <c r="I71" s="19">
        <v>20</v>
      </c>
      <c r="J71" s="4" t="s">
        <v>31</v>
      </c>
      <c r="K71" s="4" t="s">
        <v>57</v>
      </c>
      <c r="M71" s="49">
        <v>0</v>
      </c>
      <c r="O71" s="50">
        <f t="shared" si="9"/>
        <v>-2201471.7799999998</v>
      </c>
      <c r="P71" s="51" t="s">
        <v>34</v>
      </c>
      <c r="Q71" s="50">
        <f t="shared" si="6"/>
        <v>0</v>
      </c>
      <c r="R71" s="62"/>
      <c r="S71" s="19">
        <v>20</v>
      </c>
      <c r="T71" s="4" t="s">
        <v>31</v>
      </c>
      <c r="U71" s="4" t="s">
        <v>57</v>
      </c>
      <c r="W71" s="49">
        <v>0</v>
      </c>
      <c r="Y71" s="50">
        <f t="shared" si="10"/>
        <v>-2201471.7799999998</v>
      </c>
      <c r="Z71" s="51" t="s">
        <v>34</v>
      </c>
      <c r="AA71" s="50">
        <f t="shared" si="8"/>
        <v>0</v>
      </c>
    </row>
    <row r="72" spans="1:27" x14ac:dyDescent="0.25">
      <c r="A72" s="11">
        <v>370.12</v>
      </c>
      <c r="B72" s="4"/>
      <c r="C72" s="4" t="s">
        <v>89</v>
      </c>
      <c r="E72" s="39">
        <v>26288008.850000001</v>
      </c>
      <c r="F72" s="53"/>
      <c r="G72" s="40">
        <v>1718220.9100000001</v>
      </c>
      <c r="I72" s="19">
        <v>20</v>
      </c>
      <c r="J72" s="4" t="s">
        <v>31</v>
      </c>
      <c r="K72" s="4" t="s">
        <v>90</v>
      </c>
      <c r="M72" s="49">
        <v>0</v>
      </c>
      <c r="O72" s="50">
        <v>1806165</v>
      </c>
      <c r="P72" s="62"/>
      <c r="Q72" s="50">
        <f t="shared" si="6"/>
        <v>-87944.089999999851</v>
      </c>
      <c r="R72" s="62"/>
      <c r="S72" s="19">
        <v>20</v>
      </c>
      <c r="T72" s="4" t="s">
        <v>31</v>
      </c>
      <c r="U72" s="4" t="s">
        <v>90</v>
      </c>
      <c r="W72" s="49">
        <v>0</v>
      </c>
      <c r="Y72" s="50">
        <v>1806165</v>
      </c>
      <c r="Z72" s="62"/>
      <c r="AA72" s="50">
        <f t="shared" si="8"/>
        <v>-87944.089999999851</v>
      </c>
    </row>
    <row r="73" spans="1:27" x14ac:dyDescent="0.25">
      <c r="A73" s="11">
        <v>370.15</v>
      </c>
      <c r="B73" s="4"/>
      <c r="C73" s="4" t="s">
        <v>189</v>
      </c>
      <c r="E73" s="39">
        <v>0</v>
      </c>
      <c r="F73" s="53"/>
      <c r="G73" s="40">
        <v>437667</v>
      </c>
      <c r="I73" s="19">
        <v>25</v>
      </c>
      <c r="J73" s="4" t="s">
        <v>31</v>
      </c>
      <c r="K73" s="4" t="s">
        <v>87</v>
      </c>
      <c r="M73" s="49">
        <v>0</v>
      </c>
      <c r="O73" s="50">
        <v>437667</v>
      </c>
      <c r="P73" s="62"/>
      <c r="Q73" s="50">
        <f t="shared" si="6"/>
        <v>0</v>
      </c>
      <c r="R73" s="62"/>
      <c r="S73" s="19">
        <v>25</v>
      </c>
      <c r="T73" s="4" t="s">
        <v>31</v>
      </c>
      <c r="U73" s="4" t="s">
        <v>87</v>
      </c>
      <c r="W73" s="49">
        <v>0</v>
      </c>
      <c r="Y73" s="50">
        <v>437667</v>
      </c>
      <c r="Z73" s="62"/>
      <c r="AA73" s="50">
        <f t="shared" si="8"/>
        <v>0</v>
      </c>
    </row>
    <row r="74" spans="1:27" x14ac:dyDescent="0.25">
      <c r="A74" s="11">
        <v>370.16</v>
      </c>
      <c r="B74" s="4"/>
      <c r="C74" s="4" t="s">
        <v>190</v>
      </c>
      <c r="E74" s="39">
        <v>0</v>
      </c>
      <c r="F74" s="53"/>
      <c r="G74" s="40">
        <v>447132.96</v>
      </c>
      <c r="I74" s="19">
        <v>20</v>
      </c>
      <c r="J74" s="4" t="s">
        <v>31</v>
      </c>
      <c r="K74" s="4" t="s">
        <v>57</v>
      </c>
      <c r="M74" s="49">
        <v>0</v>
      </c>
      <c r="O74" s="50">
        <v>447132.96</v>
      </c>
      <c r="P74" s="62"/>
      <c r="Q74" s="50">
        <f t="shared" si="6"/>
        <v>0</v>
      </c>
      <c r="R74" s="62"/>
      <c r="S74" s="19">
        <v>20</v>
      </c>
      <c r="T74" s="4" t="s">
        <v>31</v>
      </c>
      <c r="U74" s="4" t="s">
        <v>57</v>
      </c>
      <c r="W74" s="49">
        <v>0</v>
      </c>
      <c r="Y74" s="50">
        <v>447132.96</v>
      </c>
      <c r="Z74" s="62"/>
      <c r="AA74" s="50">
        <f t="shared" si="8"/>
        <v>0</v>
      </c>
    </row>
    <row r="75" spans="1:27" x14ac:dyDescent="0.25">
      <c r="A75" s="11">
        <v>370.2</v>
      </c>
      <c r="B75" s="4"/>
      <c r="C75" s="4" t="s">
        <v>91</v>
      </c>
      <c r="E75" s="39">
        <v>706381.55</v>
      </c>
      <c r="F75" s="53"/>
      <c r="G75" s="40">
        <v>-1823558.2000000002</v>
      </c>
      <c r="I75" s="19">
        <v>25</v>
      </c>
      <c r="J75" s="4" t="s">
        <v>31</v>
      </c>
      <c r="K75" s="4" t="s">
        <v>87</v>
      </c>
      <c r="M75" s="49">
        <v>0</v>
      </c>
      <c r="O75" s="50">
        <f t="shared" ref="O75:O76" si="11">G75</f>
        <v>-1823558.2000000002</v>
      </c>
      <c r="P75" s="51" t="s">
        <v>34</v>
      </c>
      <c r="Q75" s="50">
        <f t="shared" si="6"/>
        <v>0</v>
      </c>
      <c r="R75" s="62"/>
      <c r="S75" s="19">
        <v>25</v>
      </c>
      <c r="T75" s="4" t="s">
        <v>31</v>
      </c>
      <c r="U75" s="4" t="s">
        <v>87</v>
      </c>
      <c r="W75" s="49">
        <v>0</v>
      </c>
      <c r="Y75" s="50">
        <f t="shared" ref="Y75:Y76" si="12">$G75</f>
        <v>-1823558.2000000002</v>
      </c>
      <c r="Z75" s="51" t="s">
        <v>34</v>
      </c>
      <c r="AA75" s="50">
        <f t="shared" si="8"/>
        <v>0</v>
      </c>
    </row>
    <row r="76" spans="1:27" x14ac:dyDescent="0.25">
      <c r="A76" s="11">
        <v>370.21</v>
      </c>
      <c r="B76" s="4"/>
      <c r="C76" s="4" t="s">
        <v>92</v>
      </c>
      <c r="E76" s="39">
        <v>6043679.4400000004</v>
      </c>
      <c r="F76" s="53"/>
      <c r="G76" s="40">
        <v>-2630399.5700000003</v>
      </c>
      <c r="I76" s="19">
        <v>20</v>
      </c>
      <c r="J76" s="4" t="s">
        <v>31</v>
      </c>
      <c r="K76" s="4" t="s">
        <v>57</v>
      </c>
      <c r="M76" s="49">
        <v>0</v>
      </c>
      <c r="O76" s="50">
        <f t="shared" si="11"/>
        <v>-2630399.5700000003</v>
      </c>
      <c r="P76" s="51" t="s">
        <v>34</v>
      </c>
      <c r="Q76" s="50">
        <f t="shared" si="6"/>
        <v>0</v>
      </c>
      <c r="R76" s="62"/>
      <c r="S76" s="19">
        <v>20</v>
      </c>
      <c r="T76" s="4" t="s">
        <v>31</v>
      </c>
      <c r="U76" s="4" t="s">
        <v>57</v>
      </c>
      <c r="W76" s="49">
        <v>0</v>
      </c>
      <c r="Y76" s="50">
        <f t="shared" si="12"/>
        <v>-2630399.5700000003</v>
      </c>
      <c r="Z76" s="51" t="s">
        <v>34</v>
      </c>
      <c r="AA76" s="50">
        <f t="shared" si="8"/>
        <v>0</v>
      </c>
    </row>
    <row r="77" spans="1:27" x14ac:dyDescent="0.25">
      <c r="A77" s="11">
        <v>370.22</v>
      </c>
      <c r="B77" s="4"/>
      <c r="C77" s="4" t="s">
        <v>93</v>
      </c>
      <c r="E77" s="39">
        <v>11043849.539999999</v>
      </c>
      <c r="F77" s="53"/>
      <c r="G77" s="40">
        <v>569689.61</v>
      </c>
      <c r="I77" s="19">
        <v>20</v>
      </c>
      <c r="J77" s="4" t="s">
        <v>31</v>
      </c>
      <c r="K77" s="4" t="s">
        <v>90</v>
      </c>
      <c r="M77" s="49">
        <v>0</v>
      </c>
      <c r="O77" s="50">
        <v>611545</v>
      </c>
      <c r="P77" s="62"/>
      <c r="Q77" s="50">
        <f t="shared" si="6"/>
        <v>-41855.390000000014</v>
      </c>
      <c r="R77" s="62"/>
      <c r="S77" s="19">
        <v>20</v>
      </c>
      <c r="T77" s="4" t="s">
        <v>31</v>
      </c>
      <c r="U77" s="4" t="s">
        <v>90</v>
      </c>
      <c r="W77" s="49">
        <v>0</v>
      </c>
      <c r="Y77" s="50">
        <v>611545</v>
      </c>
      <c r="Z77" s="62"/>
      <c r="AA77" s="50">
        <f t="shared" si="8"/>
        <v>-41855.390000000014</v>
      </c>
    </row>
    <row r="78" spans="1:27" x14ac:dyDescent="0.25">
      <c r="A78" s="11">
        <v>370.25</v>
      </c>
      <c r="B78" s="4"/>
      <c r="C78" s="4" t="s">
        <v>191</v>
      </c>
      <c r="E78" s="39">
        <v>0</v>
      </c>
      <c r="F78" s="53"/>
      <c r="G78" s="40">
        <v>166133.04</v>
      </c>
      <c r="I78" s="19">
        <v>25</v>
      </c>
      <c r="J78" s="4" t="s">
        <v>31</v>
      </c>
      <c r="K78" s="4" t="s">
        <v>87</v>
      </c>
      <c r="M78" s="49">
        <v>0</v>
      </c>
      <c r="O78" s="50">
        <v>166133.04</v>
      </c>
      <c r="P78" s="62"/>
      <c r="Q78" s="50">
        <f t="shared" si="6"/>
        <v>0</v>
      </c>
      <c r="R78" s="62"/>
      <c r="S78" s="19">
        <v>25</v>
      </c>
      <c r="T78" s="4" t="s">
        <v>31</v>
      </c>
      <c r="U78" s="4" t="s">
        <v>87</v>
      </c>
      <c r="W78" s="49">
        <v>0</v>
      </c>
      <c r="Y78" s="50">
        <v>166133.04</v>
      </c>
      <c r="Z78" s="62"/>
      <c r="AA78" s="50">
        <f t="shared" si="8"/>
        <v>0</v>
      </c>
    </row>
    <row r="79" spans="1:27" x14ac:dyDescent="0.25">
      <c r="A79" s="11">
        <v>370.26</v>
      </c>
      <c r="B79" s="4"/>
      <c r="C79" s="4" t="s">
        <v>192</v>
      </c>
      <c r="E79" s="39">
        <v>0</v>
      </c>
      <c r="F79" s="53"/>
      <c r="G79" s="40">
        <v>519533.04000000004</v>
      </c>
      <c r="I79" s="19">
        <v>20</v>
      </c>
      <c r="J79" s="4" t="s">
        <v>31</v>
      </c>
      <c r="K79" s="4" t="s">
        <v>57</v>
      </c>
      <c r="M79" s="49">
        <v>0</v>
      </c>
      <c r="O79" s="50">
        <v>519533.04000000004</v>
      </c>
      <c r="P79" s="62"/>
      <c r="Q79" s="50">
        <f t="shared" si="6"/>
        <v>0</v>
      </c>
      <c r="R79" s="62"/>
      <c r="S79" s="19">
        <v>20</v>
      </c>
      <c r="T79" s="4" t="s">
        <v>31</v>
      </c>
      <c r="U79" s="4" t="s">
        <v>57</v>
      </c>
      <c r="W79" s="49">
        <v>0</v>
      </c>
      <c r="Y79" s="50">
        <v>519533.04000000004</v>
      </c>
      <c r="Z79" s="62"/>
      <c r="AA79" s="50">
        <f t="shared" si="8"/>
        <v>0</v>
      </c>
    </row>
    <row r="80" spans="1:27" ht="15" customHeight="1" x14ac:dyDescent="0.25">
      <c r="A80" s="11">
        <v>371</v>
      </c>
      <c r="B80" s="4"/>
      <c r="C80" s="4" t="s">
        <v>94</v>
      </c>
      <c r="E80" s="39">
        <v>228371.1</v>
      </c>
      <c r="F80" s="53"/>
      <c r="G80" s="40">
        <v>92125.64</v>
      </c>
      <c r="I80" s="19">
        <v>50</v>
      </c>
      <c r="J80" s="4" t="s">
        <v>31</v>
      </c>
      <c r="K80" s="4" t="s">
        <v>65</v>
      </c>
      <c r="M80" s="49">
        <v>0</v>
      </c>
      <c r="O80" s="50">
        <v>73092</v>
      </c>
      <c r="P80" s="62"/>
      <c r="Q80" s="50">
        <f t="shared" si="6"/>
        <v>19033.64</v>
      </c>
      <c r="R80" s="62"/>
      <c r="S80" s="19">
        <v>45</v>
      </c>
      <c r="T80" s="4" t="s">
        <v>31</v>
      </c>
      <c r="U80" s="4" t="s">
        <v>77</v>
      </c>
      <c r="W80" s="49">
        <v>0</v>
      </c>
      <c r="Y80" s="50">
        <v>51816</v>
      </c>
      <c r="Z80" s="62"/>
      <c r="AA80" s="50">
        <f t="shared" si="8"/>
        <v>40309.64</v>
      </c>
    </row>
    <row r="81" spans="1:27" x14ac:dyDescent="0.25">
      <c r="A81" s="11">
        <v>371.1</v>
      </c>
      <c r="B81" s="4"/>
      <c r="C81" s="4" t="s">
        <v>183</v>
      </c>
      <c r="E81" s="39">
        <v>290358.7</v>
      </c>
      <c r="F81" s="22"/>
      <c r="G81" s="45">
        <v>290358.7</v>
      </c>
      <c r="I81" s="19">
        <v>5</v>
      </c>
      <c r="J81" s="4" t="s">
        <v>31</v>
      </c>
      <c r="K81" s="4" t="s">
        <v>33</v>
      </c>
      <c r="M81" s="123">
        <v>0</v>
      </c>
      <c r="O81" s="50">
        <f>G81</f>
        <v>290358.7</v>
      </c>
      <c r="P81" s="51" t="s">
        <v>34</v>
      </c>
      <c r="Q81" s="50">
        <f t="shared" si="6"/>
        <v>0</v>
      </c>
      <c r="R81" s="62"/>
      <c r="S81" s="53">
        <v>5</v>
      </c>
      <c r="T81" s="4" t="s">
        <v>31</v>
      </c>
      <c r="U81" s="4" t="s">
        <v>33</v>
      </c>
      <c r="W81" s="123">
        <v>0</v>
      </c>
      <c r="Y81" s="50">
        <f>$G81</f>
        <v>290358.7</v>
      </c>
      <c r="Z81" s="51" t="s">
        <v>34</v>
      </c>
      <c r="AA81" s="50">
        <f>G81-Y81</f>
        <v>0</v>
      </c>
    </row>
    <row r="82" spans="1:27" x14ac:dyDescent="0.25">
      <c r="A82" s="11">
        <v>373.1</v>
      </c>
      <c r="B82" s="4"/>
      <c r="C82" s="4" t="s">
        <v>96</v>
      </c>
      <c r="E82" s="39">
        <v>10308337.869999999</v>
      </c>
      <c r="F82" s="53"/>
      <c r="G82" s="40">
        <v>4681856.93</v>
      </c>
      <c r="I82" s="19">
        <v>40</v>
      </c>
      <c r="J82" s="4" t="s">
        <v>31</v>
      </c>
      <c r="K82" s="4" t="s">
        <v>77</v>
      </c>
      <c r="M82" s="49">
        <v>-50</v>
      </c>
      <c r="O82" s="50">
        <v>3839031</v>
      </c>
      <c r="P82" s="62"/>
      <c r="Q82" s="50">
        <f t="shared" si="6"/>
        <v>842825.9299999997</v>
      </c>
      <c r="R82" s="62"/>
      <c r="S82" s="19">
        <v>45</v>
      </c>
      <c r="T82" s="4" t="s">
        <v>31</v>
      </c>
      <c r="U82" s="4" t="s">
        <v>77</v>
      </c>
      <c r="W82" s="49">
        <v>-40</v>
      </c>
      <c r="Y82" s="50">
        <v>3225024</v>
      </c>
      <c r="Z82" s="62"/>
      <c r="AA82" s="50">
        <f t="shared" si="8"/>
        <v>1456832.9299999997</v>
      </c>
    </row>
    <row r="83" spans="1:27" x14ac:dyDescent="0.25">
      <c r="A83" s="11">
        <v>373.2</v>
      </c>
      <c r="B83" s="4"/>
      <c r="C83" s="4" t="s">
        <v>97</v>
      </c>
      <c r="E83" s="39">
        <v>6446054.8899999997</v>
      </c>
      <c r="F83" s="53"/>
      <c r="G83" s="40">
        <v>2852590.7199999997</v>
      </c>
      <c r="I83" s="19">
        <v>40</v>
      </c>
      <c r="J83" s="4" t="s">
        <v>31</v>
      </c>
      <c r="K83" s="4" t="s">
        <v>77</v>
      </c>
      <c r="M83" s="49">
        <v>-50</v>
      </c>
      <c r="O83" s="50">
        <v>2270977</v>
      </c>
      <c r="P83" s="62"/>
      <c r="Q83" s="50">
        <f t="shared" si="6"/>
        <v>581613.71999999974</v>
      </c>
      <c r="R83" s="62"/>
      <c r="S83" s="19">
        <v>45</v>
      </c>
      <c r="T83" s="4" t="s">
        <v>31</v>
      </c>
      <c r="U83" s="4" t="s">
        <v>77</v>
      </c>
      <c r="W83" s="49">
        <v>-40</v>
      </c>
      <c r="Y83" s="50">
        <v>1904628</v>
      </c>
      <c r="Z83" s="62"/>
      <c r="AA83" s="50">
        <f t="shared" si="8"/>
        <v>947962.71999999974</v>
      </c>
    </row>
    <row r="84" spans="1:27" x14ac:dyDescent="0.25">
      <c r="B84" s="4"/>
      <c r="E84" s="52"/>
      <c r="F84" s="22"/>
      <c r="G84" s="54"/>
      <c r="M84" s="123"/>
      <c r="O84" s="55"/>
      <c r="P84" s="62"/>
      <c r="Q84" s="55"/>
      <c r="R84" s="62"/>
      <c r="W84" s="123"/>
      <c r="Y84" s="55"/>
      <c r="Z84" s="62"/>
      <c r="AA84" s="55"/>
    </row>
    <row r="85" spans="1:27" ht="15.6" x14ac:dyDescent="0.3">
      <c r="A85" s="30"/>
      <c r="B85" s="43" t="s">
        <v>98</v>
      </c>
      <c r="C85" s="32"/>
      <c r="E85" s="63">
        <f>SUBTOTAL(9,E53:E83)</f>
        <v>1025147535.1699998</v>
      </c>
      <c r="F85" s="22"/>
      <c r="G85" s="58">
        <f>SUBTOTAL(9,G53:G83)</f>
        <v>308639698.3300001</v>
      </c>
      <c r="M85" s="123"/>
      <c r="O85" s="60">
        <f>SUBTOTAL(9,O53:O83)</f>
        <v>301063839.79000008</v>
      </c>
      <c r="P85" s="65"/>
      <c r="Q85" s="60">
        <f>SUBTOTAL(9,Q53:Q83)</f>
        <v>7575858.5399999889</v>
      </c>
      <c r="R85" s="65"/>
      <c r="W85" s="123"/>
      <c r="Y85" s="60">
        <f>SUBTOTAL(9,Y53:Y83)</f>
        <v>324916611.79000008</v>
      </c>
      <c r="Z85" s="65"/>
      <c r="AA85" s="60">
        <f>SUBTOTAL(9,AA53:AA83)</f>
        <v>-16276913.460000008</v>
      </c>
    </row>
    <row r="86" spans="1:27" ht="15.6" x14ac:dyDescent="0.3">
      <c r="B86" s="43"/>
      <c r="E86" s="39"/>
      <c r="F86" s="22"/>
      <c r="G86" s="40"/>
      <c r="M86" s="123"/>
      <c r="O86" s="50"/>
      <c r="P86" s="62"/>
      <c r="Q86" s="50"/>
      <c r="R86" s="62"/>
      <c r="W86" s="123"/>
      <c r="Y86" s="50"/>
      <c r="Z86" s="62"/>
      <c r="AA86" s="50"/>
    </row>
    <row r="87" spans="1:27" ht="15.6" x14ac:dyDescent="0.3">
      <c r="B87" s="43" t="s">
        <v>99</v>
      </c>
      <c r="E87" s="71"/>
      <c r="F87" s="22"/>
      <c r="G87" s="73"/>
      <c r="M87" s="123"/>
      <c r="O87" s="74"/>
      <c r="P87" s="62"/>
      <c r="Q87" s="74"/>
      <c r="R87" s="62"/>
      <c r="W87" s="123"/>
      <c r="Y87" s="74"/>
      <c r="Z87" s="62"/>
      <c r="AA87" s="74"/>
    </row>
    <row r="88" spans="1:27" ht="15.6" x14ac:dyDescent="0.3">
      <c r="A88" s="11">
        <v>389.1</v>
      </c>
      <c r="B88" s="32"/>
      <c r="C88" s="4" t="s">
        <v>55</v>
      </c>
      <c r="E88" s="39">
        <v>15415.67</v>
      </c>
      <c r="F88" s="22"/>
      <c r="G88" s="45">
        <v>0</v>
      </c>
      <c r="I88" s="46" t="s">
        <v>31</v>
      </c>
      <c r="J88" s="5"/>
      <c r="K88" s="5"/>
      <c r="M88" s="122" t="s">
        <v>31</v>
      </c>
      <c r="O88" s="50">
        <v>0</v>
      </c>
      <c r="Q88" s="50">
        <f t="shared" ref="Q88:Q89" si="13">+G88-O88</f>
        <v>0</v>
      </c>
      <c r="S88" s="46" t="s">
        <v>31</v>
      </c>
      <c r="T88" s="5"/>
      <c r="U88" s="5"/>
      <c r="W88" s="122" t="s">
        <v>31</v>
      </c>
      <c r="Y88" s="50">
        <v>0</v>
      </c>
      <c r="AA88" s="50">
        <f>G88-Y88</f>
        <v>0</v>
      </c>
    </row>
    <row r="89" spans="1:27" x14ac:dyDescent="0.25">
      <c r="A89" s="11">
        <v>390</v>
      </c>
      <c r="B89" s="4"/>
      <c r="C89" s="4" t="s">
        <v>75</v>
      </c>
      <c r="E89" s="39">
        <v>7527087.8399999999</v>
      </c>
      <c r="F89" s="53"/>
      <c r="G89" s="40">
        <v>2388811.38</v>
      </c>
      <c r="I89" s="19">
        <v>45</v>
      </c>
      <c r="J89" s="4" t="s">
        <v>31</v>
      </c>
      <c r="K89" s="4" t="s">
        <v>61</v>
      </c>
      <c r="M89" s="49">
        <v>-40</v>
      </c>
      <c r="O89" s="50">
        <v>2486011</v>
      </c>
      <c r="P89" s="62"/>
      <c r="Q89" s="50">
        <f t="shared" si="13"/>
        <v>-97199.620000000112</v>
      </c>
      <c r="R89" s="62"/>
      <c r="S89" s="19">
        <v>45</v>
      </c>
      <c r="T89" s="4" t="s">
        <v>31</v>
      </c>
      <c r="U89" s="4" t="s">
        <v>61</v>
      </c>
      <c r="W89" s="49">
        <v>-30</v>
      </c>
      <c r="Y89" s="50">
        <v>2308443</v>
      </c>
      <c r="Z89" s="62"/>
      <c r="AA89" s="50">
        <f>+G89-Y89</f>
        <v>80368.379999999888</v>
      </c>
    </row>
    <row r="90" spans="1:27" ht="15.6" x14ac:dyDescent="0.3">
      <c r="B90" s="4"/>
      <c r="E90" s="75"/>
      <c r="F90" s="22"/>
      <c r="G90" s="45"/>
      <c r="I90" s="127"/>
      <c r="J90" s="38"/>
      <c r="K90" s="77"/>
      <c r="M90" s="123"/>
      <c r="O90" s="48"/>
      <c r="P90" s="62"/>
      <c r="Q90" s="48"/>
      <c r="R90" s="62"/>
      <c r="S90" s="127"/>
      <c r="T90" s="38"/>
      <c r="U90" s="77"/>
      <c r="W90" s="123"/>
      <c r="Y90" s="48"/>
      <c r="Z90" s="62"/>
      <c r="AA90" s="48"/>
    </row>
    <row r="91" spans="1:27" ht="15.6" x14ac:dyDescent="0.3">
      <c r="B91" s="4"/>
      <c r="C91" s="4" t="s">
        <v>100</v>
      </c>
      <c r="E91" s="75"/>
      <c r="F91" s="22"/>
      <c r="G91" s="45"/>
      <c r="I91" s="127"/>
      <c r="J91" s="38"/>
      <c r="K91" s="77"/>
      <c r="M91" s="123"/>
      <c r="O91" s="48"/>
      <c r="P91" s="62"/>
      <c r="Q91" s="48"/>
      <c r="R91" s="62"/>
      <c r="S91" s="127"/>
      <c r="T91" s="38"/>
      <c r="U91" s="77"/>
      <c r="W91" s="123"/>
      <c r="Y91" s="48"/>
      <c r="Z91" s="62"/>
      <c r="AA91" s="48"/>
    </row>
    <row r="92" spans="1:27" x14ac:dyDescent="0.25">
      <c r="A92" s="11">
        <v>391.1</v>
      </c>
      <c r="B92" s="4"/>
      <c r="C92" s="78" t="s">
        <v>101</v>
      </c>
      <c r="E92" s="13">
        <v>516303.10000000003</v>
      </c>
      <c r="F92" s="53"/>
      <c r="G92" s="40">
        <v>30280.23</v>
      </c>
      <c r="I92" s="19">
        <v>20</v>
      </c>
      <c r="J92" s="4" t="s">
        <v>31</v>
      </c>
      <c r="K92" s="4" t="s">
        <v>33</v>
      </c>
      <c r="M92" s="49">
        <v>0</v>
      </c>
      <c r="O92" s="50">
        <f t="shared" ref="O92:O96" si="14">G92</f>
        <v>30280.23</v>
      </c>
      <c r="P92" s="51" t="s">
        <v>34</v>
      </c>
      <c r="Q92" s="50">
        <f t="shared" ref="Q92:Q96" si="15">+G92-O92</f>
        <v>0</v>
      </c>
      <c r="R92" s="62"/>
      <c r="S92" s="19">
        <v>20</v>
      </c>
      <c r="T92" s="4" t="s">
        <v>31</v>
      </c>
      <c r="U92" s="4" t="s">
        <v>33</v>
      </c>
      <c r="W92" s="49">
        <v>0</v>
      </c>
      <c r="Y92" s="50">
        <f t="shared" ref="Y92:Y96" si="16">G92</f>
        <v>30280.23</v>
      </c>
      <c r="Z92" s="51" t="s">
        <v>34</v>
      </c>
      <c r="AA92" s="50">
        <f t="shared" ref="AA92:AA96" si="17">+G92-Y92</f>
        <v>0</v>
      </c>
    </row>
    <row r="93" spans="1:27" x14ac:dyDescent="0.25">
      <c r="A93" s="11">
        <v>391.2</v>
      </c>
      <c r="B93" s="4"/>
      <c r="C93" s="78" t="s">
        <v>102</v>
      </c>
      <c r="E93" s="39">
        <v>38971.86</v>
      </c>
      <c r="F93" s="53"/>
      <c r="G93" s="40">
        <v>7937.12</v>
      </c>
      <c r="I93" s="19">
        <v>15</v>
      </c>
      <c r="J93" s="4" t="s">
        <v>31</v>
      </c>
      <c r="K93" s="4" t="s">
        <v>33</v>
      </c>
      <c r="M93" s="49">
        <v>0</v>
      </c>
      <c r="O93" s="50">
        <f t="shared" si="14"/>
        <v>7937.12</v>
      </c>
      <c r="P93" s="51" t="s">
        <v>34</v>
      </c>
      <c r="Q93" s="50">
        <f t="shared" si="15"/>
        <v>0</v>
      </c>
      <c r="R93" s="62"/>
      <c r="S93" s="19">
        <v>15</v>
      </c>
      <c r="T93" s="4" t="s">
        <v>31</v>
      </c>
      <c r="U93" s="4" t="s">
        <v>33</v>
      </c>
      <c r="W93" s="49">
        <v>0</v>
      </c>
      <c r="Y93" s="50">
        <f t="shared" si="16"/>
        <v>7937.12</v>
      </c>
      <c r="Z93" s="51" t="s">
        <v>34</v>
      </c>
      <c r="AA93" s="50">
        <f t="shared" si="17"/>
        <v>0</v>
      </c>
    </row>
    <row r="94" spans="1:27" x14ac:dyDescent="0.25">
      <c r="A94" s="11">
        <v>391.7</v>
      </c>
      <c r="B94" s="4"/>
      <c r="C94" s="78" t="s">
        <v>103</v>
      </c>
      <c r="E94" s="39">
        <v>3417724.81</v>
      </c>
      <c r="F94" s="53"/>
      <c r="G94" s="40">
        <v>1163788.28</v>
      </c>
      <c r="I94" s="19">
        <v>8</v>
      </c>
      <c r="J94" s="4" t="s">
        <v>31</v>
      </c>
      <c r="K94" s="4" t="s">
        <v>33</v>
      </c>
      <c r="M94" s="49">
        <v>0</v>
      </c>
      <c r="O94" s="50">
        <f t="shared" si="14"/>
        <v>1163788.28</v>
      </c>
      <c r="P94" s="51" t="s">
        <v>34</v>
      </c>
      <c r="Q94" s="50">
        <f t="shared" si="15"/>
        <v>0</v>
      </c>
      <c r="R94" s="62"/>
      <c r="S94" s="19">
        <v>8</v>
      </c>
      <c r="T94" s="4" t="s">
        <v>31</v>
      </c>
      <c r="U94" s="4" t="s">
        <v>33</v>
      </c>
      <c r="W94" s="49">
        <v>0</v>
      </c>
      <c r="Y94" s="50">
        <f t="shared" si="16"/>
        <v>1163788.28</v>
      </c>
      <c r="Z94" s="51" t="s">
        <v>34</v>
      </c>
      <c r="AA94" s="50">
        <f t="shared" si="17"/>
        <v>0</v>
      </c>
    </row>
    <row r="95" spans="1:27" x14ac:dyDescent="0.25">
      <c r="A95" s="11">
        <v>391.71</v>
      </c>
      <c r="B95" s="4"/>
      <c r="C95" s="78" t="s">
        <v>104</v>
      </c>
      <c r="E95" s="39">
        <v>0</v>
      </c>
      <c r="F95" s="53"/>
      <c r="G95" s="40">
        <v>199386.92</v>
      </c>
      <c r="I95" s="19">
        <v>8</v>
      </c>
      <c r="J95" s="4" t="s">
        <v>31</v>
      </c>
      <c r="K95" s="4" t="s">
        <v>33</v>
      </c>
      <c r="M95" s="49">
        <v>0</v>
      </c>
      <c r="O95" s="50">
        <f t="shared" si="14"/>
        <v>199386.92</v>
      </c>
      <c r="P95" s="51" t="s">
        <v>34</v>
      </c>
      <c r="Q95" s="50">
        <f t="shared" si="15"/>
        <v>0</v>
      </c>
      <c r="R95" s="62"/>
      <c r="S95" s="19">
        <v>8</v>
      </c>
      <c r="T95" s="4" t="s">
        <v>31</v>
      </c>
      <c r="U95" s="4" t="s">
        <v>33</v>
      </c>
      <c r="W95" s="49">
        <v>0</v>
      </c>
      <c r="Y95" s="50">
        <f t="shared" si="16"/>
        <v>199386.92</v>
      </c>
      <c r="Z95" s="51" t="s">
        <v>34</v>
      </c>
      <c r="AA95" s="50">
        <f t="shared" si="17"/>
        <v>0</v>
      </c>
    </row>
    <row r="96" spans="1:27" x14ac:dyDescent="0.25">
      <c r="A96" s="11">
        <v>391.8</v>
      </c>
      <c r="B96" s="4"/>
      <c r="C96" s="78" t="s">
        <v>105</v>
      </c>
      <c r="E96" s="39">
        <v>6543597.5199999996</v>
      </c>
      <c r="F96" s="53"/>
      <c r="G96" s="40">
        <v>4529362.66</v>
      </c>
      <c r="I96" s="19">
        <v>13</v>
      </c>
      <c r="J96" s="4" t="s">
        <v>31</v>
      </c>
      <c r="K96" s="4" t="s">
        <v>33</v>
      </c>
      <c r="M96" s="49">
        <v>0</v>
      </c>
      <c r="O96" s="50">
        <f t="shared" si="14"/>
        <v>4529362.66</v>
      </c>
      <c r="P96" s="51" t="s">
        <v>34</v>
      </c>
      <c r="Q96" s="50">
        <f t="shared" si="15"/>
        <v>0</v>
      </c>
      <c r="R96" s="62"/>
      <c r="S96" s="19">
        <v>13</v>
      </c>
      <c r="T96" s="4" t="s">
        <v>31</v>
      </c>
      <c r="U96" s="4" t="s">
        <v>33</v>
      </c>
      <c r="W96" s="49">
        <v>0</v>
      </c>
      <c r="Y96" s="50">
        <f t="shared" si="16"/>
        <v>4529362.66</v>
      </c>
      <c r="Z96" s="51" t="s">
        <v>34</v>
      </c>
      <c r="AA96" s="50">
        <f t="shared" si="17"/>
        <v>0</v>
      </c>
    </row>
    <row r="97" spans="1:27" x14ac:dyDescent="0.25">
      <c r="B97" s="4"/>
      <c r="C97" s="4" t="s">
        <v>106</v>
      </c>
      <c r="E97" s="79">
        <f>SUBTOTAL(9,E92:E96)</f>
        <v>10516597.289999999</v>
      </c>
      <c r="F97" s="22"/>
      <c r="G97" s="80">
        <f>SUBTOTAL(9,G92:G96)</f>
        <v>5930755.21</v>
      </c>
      <c r="I97" s="127"/>
      <c r="J97" s="38"/>
      <c r="K97" s="77"/>
      <c r="M97" s="123"/>
      <c r="O97" s="81">
        <f>SUBTOTAL(9,O92:O96)</f>
        <v>5930755.21</v>
      </c>
      <c r="P97" s="62"/>
      <c r="Q97" s="81">
        <f>SUBTOTAL(9,Q92:Q96)</f>
        <v>0</v>
      </c>
      <c r="R97" s="62"/>
      <c r="S97" s="127"/>
      <c r="T97" s="38"/>
      <c r="U97" s="77"/>
      <c r="W97" s="123"/>
      <c r="Y97" s="81">
        <f>SUBTOTAL(9,Y92:Y96)</f>
        <v>5930755.21</v>
      </c>
      <c r="Z97" s="62"/>
      <c r="AA97" s="81">
        <f>SUBTOTAL(9,AA92:AA96)</f>
        <v>0</v>
      </c>
    </row>
    <row r="98" spans="1:27" ht="15.6" x14ac:dyDescent="0.3">
      <c r="B98" s="4"/>
      <c r="E98" s="75"/>
      <c r="F98" s="22"/>
      <c r="G98" s="45"/>
      <c r="I98" s="127"/>
      <c r="J98" s="38"/>
      <c r="K98" s="77"/>
      <c r="M98" s="123"/>
      <c r="O98" s="48"/>
      <c r="P98" s="62"/>
      <c r="Q98" s="48"/>
      <c r="R98" s="62"/>
      <c r="S98" s="127"/>
      <c r="T98" s="38"/>
      <c r="U98" s="77"/>
      <c r="W98" s="123"/>
      <c r="Y98" s="48"/>
      <c r="Z98" s="62"/>
      <c r="AA98" s="48"/>
    </row>
    <row r="99" spans="1:27" ht="15.6" x14ac:dyDescent="0.3">
      <c r="B99" s="4"/>
      <c r="C99" s="4" t="s">
        <v>107</v>
      </c>
      <c r="E99" s="75"/>
      <c r="F99" s="22"/>
      <c r="G99" s="45"/>
      <c r="I99" s="127"/>
      <c r="J99" s="38"/>
      <c r="K99" s="77"/>
      <c r="M99" s="123"/>
      <c r="O99" s="48"/>
      <c r="P99" s="62"/>
      <c r="Q99" s="48"/>
      <c r="R99" s="62"/>
      <c r="S99" s="127"/>
      <c r="T99" s="38"/>
      <c r="U99" s="77"/>
      <c r="W99" s="123"/>
      <c r="Y99" s="48"/>
      <c r="Z99" s="62"/>
      <c r="AA99" s="48"/>
    </row>
    <row r="100" spans="1:27" x14ac:dyDescent="0.25">
      <c r="A100" s="11">
        <v>392.1</v>
      </c>
      <c r="B100" s="4"/>
      <c r="C100" s="78" t="s">
        <v>108</v>
      </c>
      <c r="E100" s="39">
        <v>651206.09</v>
      </c>
      <c r="F100" s="53"/>
      <c r="G100" s="40">
        <v>502222.94</v>
      </c>
      <c r="I100" s="19">
        <v>12</v>
      </c>
      <c r="J100" s="4" t="s">
        <v>31</v>
      </c>
      <c r="K100" s="4" t="s">
        <v>109</v>
      </c>
      <c r="M100" s="49">
        <v>10</v>
      </c>
      <c r="O100" s="50">
        <v>163971</v>
      </c>
      <c r="P100" s="62"/>
      <c r="Q100" s="50">
        <f t="shared" ref="Q100:Q103" si="18">+G100-O100</f>
        <v>338251.94</v>
      </c>
      <c r="R100" s="62"/>
      <c r="S100" s="19">
        <v>12</v>
      </c>
      <c r="T100" s="4" t="s">
        <v>31</v>
      </c>
      <c r="U100" s="4" t="s">
        <v>57</v>
      </c>
      <c r="W100" s="49">
        <v>10</v>
      </c>
      <c r="Y100" s="50">
        <v>170994</v>
      </c>
      <c r="Z100" s="62"/>
      <c r="AA100" s="50">
        <f t="shared" ref="AA100:AA103" si="19">+G100-Y100</f>
        <v>331228.94</v>
      </c>
    </row>
    <row r="101" spans="1:27" x14ac:dyDescent="0.25">
      <c r="A101" s="11">
        <v>392.2</v>
      </c>
      <c r="B101" s="4"/>
      <c r="C101" s="78" t="s">
        <v>110</v>
      </c>
      <c r="E101" s="39">
        <v>9456205.2300000004</v>
      </c>
      <c r="F101" s="53"/>
      <c r="G101" s="40">
        <v>6831626.6100000003</v>
      </c>
      <c r="I101" s="19">
        <v>9</v>
      </c>
      <c r="J101" s="4" t="s">
        <v>31</v>
      </c>
      <c r="K101" s="4" t="s">
        <v>109</v>
      </c>
      <c r="M101" s="49">
        <v>10</v>
      </c>
      <c r="O101" s="50">
        <v>4279204</v>
      </c>
      <c r="P101" s="62"/>
      <c r="Q101" s="50">
        <f t="shared" si="18"/>
        <v>2552422.6100000003</v>
      </c>
      <c r="R101" s="62"/>
      <c r="S101" s="19">
        <v>10</v>
      </c>
      <c r="T101" s="4" t="s">
        <v>31</v>
      </c>
      <c r="U101" s="4" t="s">
        <v>111</v>
      </c>
      <c r="W101" s="49">
        <v>10</v>
      </c>
      <c r="Y101" s="50">
        <v>3795154</v>
      </c>
      <c r="Z101" s="62"/>
      <c r="AA101" s="50">
        <f t="shared" si="19"/>
        <v>3036472.6100000003</v>
      </c>
    </row>
    <row r="102" spans="1:27" x14ac:dyDescent="0.25">
      <c r="A102" s="11">
        <v>392.3</v>
      </c>
      <c r="B102" s="4"/>
      <c r="C102" s="78" t="s">
        <v>112</v>
      </c>
      <c r="E102" s="39">
        <v>17056571.809999999</v>
      </c>
      <c r="F102" s="53"/>
      <c r="G102" s="40">
        <v>11747175.800000001</v>
      </c>
      <c r="I102" s="19">
        <v>13</v>
      </c>
      <c r="J102" s="4" t="s">
        <v>31</v>
      </c>
      <c r="K102" s="4" t="s">
        <v>54</v>
      </c>
      <c r="M102" s="49">
        <v>5</v>
      </c>
      <c r="O102" s="50">
        <v>7771322</v>
      </c>
      <c r="P102" s="62"/>
      <c r="Q102" s="50">
        <f t="shared" si="18"/>
        <v>3975853.8000000007</v>
      </c>
      <c r="R102" s="62"/>
      <c r="S102" s="19">
        <v>14</v>
      </c>
      <c r="T102" s="4" t="s">
        <v>31</v>
      </c>
      <c r="U102" s="4" t="s">
        <v>113</v>
      </c>
      <c r="W102" s="49">
        <v>5</v>
      </c>
      <c r="Y102" s="50">
        <v>6898836</v>
      </c>
      <c r="Z102" s="62"/>
      <c r="AA102" s="50">
        <f t="shared" si="19"/>
        <v>4848339.8000000007</v>
      </c>
    </row>
    <row r="103" spans="1:27" x14ac:dyDescent="0.25">
      <c r="A103" s="11">
        <v>392.4</v>
      </c>
      <c r="B103" s="4"/>
      <c r="C103" s="78" t="s">
        <v>114</v>
      </c>
      <c r="E103" s="39">
        <v>1922104.74</v>
      </c>
      <c r="F103" s="53"/>
      <c r="G103" s="40">
        <v>1289866.1499999999</v>
      </c>
      <c r="I103" s="19">
        <v>12</v>
      </c>
      <c r="J103" s="4" t="s">
        <v>31</v>
      </c>
      <c r="K103" s="4" t="s">
        <v>54</v>
      </c>
      <c r="M103" s="49">
        <v>5</v>
      </c>
      <c r="O103" s="50">
        <v>1116165</v>
      </c>
      <c r="P103" s="62"/>
      <c r="Q103" s="50">
        <f t="shared" si="18"/>
        <v>173701.14999999991</v>
      </c>
      <c r="R103" s="62"/>
      <c r="S103" s="19">
        <v>14</v>
      </c>
      <c r="T103" s="4" t="s">
        <v>31</v>
      </c>
      <c r="U103" s="4" t="s">
        <v>113</v>
      </c>
      <c r="W103" s="49">
        <v>5</v>
      </c>
      <c r="Y103" s="50">
        <v>961495</v>
      </c>
      <c r="Z103" s="62"/>
      <c r="AA103" s="50">
        <f t="shared" si="19"/>
        <v>328371.14999999991</v>
      </c>
    </row>
    <row r="104" spans="1:27" x14ac:dyDescent="0.25">
      <c r="B104" s="4"/>
      <c r="C104" s="4" t="s">
        <v>115</v>
      </c>
      <c r="E104" s="79">
        <f>SUBTOTAL(9,E100:E103)</f>
        <v>29086087.869999997</v>
      </c>
      <c r="F104" s="22"/>
      <c r="G104" s="80">
        <f>SUBTOTAL(9,G100:G103)</f>
        <v>20370891.5</v>
      </c>
      <c r="I104" s="127"/>
      <c r="J104" s="38"/>
      <c r="K104" s="77"/>
      <c r="M104" s="123"/>
      <c r="O104" s="81">
        <f>SUBTOTAL(9,O100:O103)</f>
        <v>13330662</v>
      </c>
      <c r="P104" s="62"/>
      <c r="Q104" s="81">
        <f>SUBTOTAL(9,Q100:Q103)</f>
        <v>7040229.5000000019</v>
      </c>
      <c r="R104" s="62"/>
      <c r="S104" s="127"/>
      <c r="T104" s="38"/>
      <c r="U104" s="77"/>
      <c r="W104" s="123"/>
      <c r="Y104" s="81">
        <f>SUBTOTAL(9,Y100:Y103)</f>
        <v>11826479</v>
      </c>
      <c r="Z104" s="62"/>
      <c r="AA104" s="81">
        <f>SUBTOTAL(9,AA100:AA103)</f>
        <v>8544412.5000000019</v>
      </c>
    </row>
    <row r="105" spans="1:27" ht="15.6" x14ac:dyDescent="0.3">
      <c r="B105" s="4"/>
      <c r="E105" s="75"/>
      <c r="F105" s="22"/>
      <c r="G105" s="45"/>
      <c r="I105" s="127"/>
      <c r="J105" s="38"/>
      <c r="K105" s="77"/>
      <c r="M105" s="123"/>
      <c r="O105" s="48"/>
      <c r="P105" s="62"/>
      <c r="Q105" s="48"/>
      <c r="R105" s="62"/>
      <c r="S105" s="127"/>
      <c r="T105" s="38"/>
      <c r="U105" s="77"/>
      <c r="W105" s="123"/>
      <c r="Y105" s="48"/>
      <c r="Z105" s="62"/>
      <c r="AA105" s="48"/>
    </row>
    <row r="106" spans="1:27" x14ac:dyDescent="0.25">
      <c r="A106" s="11">
        <v>393</v>
      </c>
      <c r="B106" s="4"/>
      <c r="C106" s="4" t="s">
        <v>116</v>
      </c>
      <c r="E106" s="39">
        <v>6617.71</v>
      </c>
      <c r="F106" s="53"/>
      <c r="G106" s="40">
        <v>830.45</v>
      </c>
      <c r="I106" s="19">
        <v>20</v>
      </c>
      <c r="J106" s="4" t="s">
        <v>31</v>
      </c>
      <c r="K106" s="4" t="s">
        <v>33</v>
      </c>
      <c r="M106" s="49">
        <v>0</v>
      </c>
      <c r="O106" s="50">
        <f t="shared" ref="O106:O108" si="20">G106</f>
        <v>830.45</v>
      </c>
      <c r="P106" s="51" t="s">
        <v>34</v>
      </c>
      <c r="Q106" s="50">
        <f t="shared" ref="Q106:Q114" si="21">+G106-O106</f>
        <v>0</v>
      </c>
      <c r="R106" s="62"/>
      <c r="S106" s="19">
        <v>20</v>
      </c>
      <c r="T106" s="4" t="s">
        <v>31</v>
      </c>
      <c r="U106" s="4" t="s">
        <v>33</v>
      </c>
      <c r="W106" s="49">
        <v>0</v>
      </c>
      <c r="Y106" s="50">
        <f t="shared" ref="Y106:Y108" si="22">G106</f>
        <v>830.45</v>
      </c>
      <c r="Z106" s="51" t="s">
        <v>34</v>
      </c>
      <c r="AA106" s="50">
        <f t="shared" ref="AA106:AA114" si="23">+G106-Y106</f>
        <v>0</v>
      </c>
    </row>
    <row r="107" spans="1:27" x14ac:dyDescent="0.25">
      <c r="A107" s="11">
        <v>394</v>
      </c>
      <c r="B107" s="4"/>
      <c r="C107" s="4" t="s">
        <v>117</v>
      </c>
      <c r="E107" s="39">
        <v>4037889.28</v>
      </c>
      <c r="F107" s="53"/>
      <c r="G107" s="40">
        <v>1637732.2000000002</v>
      </c>
      <c r="I107" s="19">
        <v>20</v>
      </c>
      <c r="J107" s="4" t="s">
        <v>31</v>
      </c>
      <c r="K107" s="4" t="s">
        <v>33</v>
      </c>
      <c r="M107" s="49">
        <v>0</v>
      </c>
      <c r="O107" s="50">
        <f t="shared" si="20"/>
        <v>1637732.2000000002</v>
      </c>
      <c r="P107" s="51" t="s">
        <v>34</v>
      </c>
      <c r="Q107" s="50">
        <f t="shared" si="21"/>
        <v>0</v>
      </c>
      <c r="R107" s="62"/>
      <c r="S107" s="19">
        <v>20</v>
      </c>
      <c r="T107" s="4" t="s">
        <v>31</v>
      </c>
      <c r="U107" s="4" t="s">
        <v>33</v>
      </c>
      <c r="W107" s="49">
        <v>0</v>
      </c>
      <c r="Y107" s="50">
        <f t="shared" si="22"/>
        <v>1637732.2000000002</v>
      </c>
      <c r="Z107" s="51" t="s">
        <v>34</v>
      </c>
      <c r="AA107" s="50">
        <f t="shared" si="23"/>
        <v>0</v>
      </c>
    </row>
    <row r="108" spans="1:27" x14ac:dyDescent="0.25">
      <c r="A108" s="11">
        <v>395</v>
      </c>
      <c r="B108" s="4"/>
      <c r="C108" s="4" t="s">
        <v>118</v>
      </c>
      <c r="E108" s="39">
        <v>4685790.66</v>
      </c>
      <c r="F108" s="53"/>
      <c r="G108" s="40">
        <v>1326143.1600000001</v>
      </c>
      <c r="I108" s="19">
        <v>20</v>
      </c>
      <c r="J108" s="4" t="s">
        <v>31</v>
      </c>
      <c r="K108" s="4" t="s">
        <v>33</v>
      </c>
      <c r="M108" s="49">
        <v>0</v>
      </c>
      <c r="O108" s="50">
        <f t="shared" si="20"/>
        <v>1326143.1600000001</v>
      </c>
      <c r="P108" s="51" t="s">
        <v>34</v>
      </c>
      <c r="Q108" s="50">
        <f t="shared" si="21"/>
        <v>0</v>
      </c>
      <c r="R108" s="62"/>
      <c r="S108" s="19">
        <v>20</v>
      </c>
      <c r="T108" s="4" t="s">
        <v>31</v>
      </c>
      <c r="U108" s="4" t="s">
        <v>33</v>
      </c>
      <c r="W108" s="49">
        <v>0</v>
      </c>
      <c r="Y108" s="50">
        <f t="shared" si="22"/>
        <v>1326143.1600000001</v>
      </c>
      <c r="Z108" s="51" t="s">
        <v>34</v>
      </c>
      <c r="AA108" s="50">
        <f t="shared" si="23"/>
        <v>0</v>
      </c>
    </row>
    <row r="109" spans="1:27" x14ac:dyDescent="0.25">
      <c r="A109" s="11">
        <v>396</v>
      </c>
      <c r="B109" s="4"/>
      <c r="C109" s="4" t="s">
        <v>119</v>
      </c>
      <c r="E109" s="39">
        <v>651154.79</v>
      </c>
      <c r="F109" s="53"/>
      <c r="G109" s="40">
        <v>1249778.93</v>
      </c>
      <c r="I109" s="19">
        <v>18</v>
      </c>
      <c r="J109" s="4" t="s">
        <v>31</v>
      </c>
      <c r="K109" s="4" t="s">
        <v>65</v>
      </c>
      <c r="M109" s="49">
        <v>15</v>
      </c>
      <c r="O109" s="50">
        <v>433558</v>
      </c>
      <c r="P109" s="62"/>
      <c r="Q109" s="50">
        <f t="shared" si="21"/>
        <v>816220.92999999993</v>
      </c>
      <c r="R109" s="62"/>
      <c r="S109" s="19">
        <v>18</v>
      </c>
      <c r="T109" s="4" t="s">
        <v>31</v>
      </c>
      <c r="U109" s="4" t="s">
        <v>65</v>
      </c>
      <c r="W109" s="49">
        <v>15</v>
      </c>
      <c r="Y109" s="50">
        <v>433558</v>
      </c>
      <c r="Z109" s="62"/>
      <c r="AA109" s="50">
        <f t="shared" si="23"/>
        <v>816220.92999999993</v>
      </c>
    </row>
    <row r="110" spans="1:27" ht="15.6" x14ac:dyDescent="0.3">
      <c r="A110" s="11">
        <v>396.1</v>
      </c>
      <c r="B110" s="32"/>
      <c r="C110" s="4" t="s">
        <v>120</v>
      </c>
      <c r="E110" s="39">
        <v>283443.81</v>
      </c>
      <c r="F110" s="53"/>
      <c r="G110" s="40">
        <v>220673.77000000002</v>
      </c>
      <c r="I110" s="19">
        <v>18</v>
      </c>
      <c r="J110" s="4" t="s">
        <v>31</v>
      </c>
      <c r="K110" s="4" t="s">
        <v>65</v>
      </c>
      <c r="M110" s="49">
        <v>15</v>
      </c>
      <c r="O110" s="50">
        <v>157138</v>
      </c>
      <c r="P110" s="62"/>
      <c r="Q110" s="50">
        <f t="shared" si="21"/>
        <v>63535.770000000019</v>
      </c>
      <c r="R110" s="62"/>
      <c r="S110" s="19">
        <v>18</v>
      </c>
      <c r="T110" s="4" t="s">
        <v>31</v>
      </c>
      <c r="U110" s="4" t="s">
        <v>65</v>
      </c>
      <c r="W110" s="49">
        <v>15</v>
      </c>
      <c r="Y110" s="50">
        <v>157138</v>
      </c>
      <c r="Z110" s="62"/>
      <c r="AA110" s="50">
        <f t="shared" si="23"/>
        <v>63535.770000000019</v>
      </c>
    </row>
    <row r="111" spans="1:27" x14ac:dyDescent="0.25">
      <c r="A111" s="11">
        <v>397</v>
      </c>
      <c r="B111" s="4"/>
      <c r="C111" s="4" t="s">
        <v>121</v>
      </c>
      <c r="E111" s="39">
        <v>7360030.6299999999</v>
      </c>
      <c r="F111" s="53"/>
      <c r="G111" s="40">
        <v>1221008.27</v>
      </c>
      <c r="I111" s="19">
        <v>15</v>
      </c>
      <c r="J111" s="4" t="s">
        <v>31</v>
      </c>
      <c r="K111" s="4" t="s">
        <v>33</v>
      </c>
      <c r="M111" s="49">
        <v>0</v>
      </c>
      <c r="O111" s="50">
        <f t="shared" ref="O111:O114" si="24">G111</f>
        <v>1221008.27</v>
      </c>
      <c r="P111" s="51" t="s">
        <v>34</v>
      </c>
      <c r="Q111" s="50">
        <f t="shared" si="21"/>
        <v>0</v>
      </c>
      <c r="R111" s="62"/>
      <c r="S111" s="19">
        <v>15</v>
      </c>
      <c r="T111" s="4" t="s">
        <v>31</v>
      </c>
      <c r="U111" s="4" t="s">
        <v>33</v>
      </c>
      <c r="W111" s="49">
        <v>0</v>
      </c>
      <c r="Y111" s="50">
        <f t="shared" ref="Y111:Y114" si="25">G111</f>
        <v>1221008.27</v>
      </c>
      <c r="Z111" s="51" t="s">
        <v>34</v>
      </c>
      <c r="AA111" s="50">
        <f t="shared" si="23"/>
        <v>0</v>
      </c>
    </row>
    <row r="112" spans="1:27" ht="15.6" x14ac:dyDescent="0.3">
      <c r="A112" s="11">
        <v>397.1</v>
      </c>
      <c r="B112" s="32"/>
      <c r="C112" s="4" t="s">
        <v>122</v>
      </c>
      <c r="E112" s="39">
        <v>415486.11</v>
      </c>
      <c r="F112" s="53"/>
      <c r="G112" s="40">
        <v>300632.48</v>
      </c>
      <c r="I112" s="19">
        <v>15</v>
      </c>
      <c r="J112" s="4" t="s">
        <v>31</v>
      </c>
      <c r="K112" s="4" t="s">
        <v>33</v>
      </c>
      <c r="M112" s="49">
        <v>0</v>
      </c>
      <c r="O112" s="50">
        <f t="shared" si="24"/>
        <v>300632.48</v>
      </c>
      <c r="P112" s="51" t="s">
        <v>34</v>
      </c>
      <c r="Q112" s="50">
        <f t="shared" si="21"/>
        <v>0</v>
      </c>
      <c r="R112" s="62"/>
      <c r="S112" s="19">
        <v>15</v>
      </c>
      <c r="T112" s="4" t="s">
        <v>31</v>
      </c>
      <c r="U112" s="4" t="s">
        <v>33</v>
      </c>
      <c r="W112" s="49">
        <v>0</v>
      </c>
      <c r="Y112" s="50">
        <f t="shared" si="25"/>
        <v>300632.48</v>
      </c>
      <c r="Z112" s="51" t="s">
        <v>34</v>
      </c>
      <c r="AA112" s="50">
        <f t="shared" si="23"/>
        <v>0</v>
      </c>
    </row>
    <row r="113" spans="1:27" ht="15.6" x14ac:dyDescent="0.3">
      <c r="A113" s="11">
        <v>397.2</v>
      </c>
      <c r="B113" s="32"/>
      <c r="C113" s="4" t="s">
        <v>123</v>
      </c>
      <c r="E113" s="71">
        <v>0</v>
      </c>
      <c r="F113" s="72"/>
      <c r="G113" s="73">
        <v>-21549.05</v>
      </c>
      <c r="I113" s="19">
        <v>15</v>
      </c>
      <c r="J113" s="4" t="s">
        <v>31</v>
      </c>
      <c r="K113" s="4" t="s">
        <v>33</v>
      </c>
      <c r="M113" s="49">
        <v>0</v>
      </c>
      <c r="O113" s="74">
        <f t="shared" si="24"/>
        <v>-21549.05</v>
      </c>
      <c r="P113" s="51" t="s">
        <v>34</v>
      </c>
      <c r="Q113" s="74">
        <f t="shared" si="21"/>
        <v>0</v>
      </c>
      <c r="R113" s="62"/>
      <c r="S113" s="19">
        <v>15</v>
      </c>
      <c r="T113" s="4" t="s">
        <v>31</v>
      </c>
      <c r="U113" s="4" t="s">
        <v>33</v>
      </c>
      <c r="W113" s="49">
        <v>0</v>
      </c>
      <c r="Y113" s="74">
        <f t="shared" si="25"/>
        <v>-21549.05</v>
      </c>
      <c r="Z113" s="51" t="s">
        <v>34</v>
      </c>
      <c r="AA113" s="74">
        <f t="shared" si="23"/>
        <v>0</v>
      </c>
    </row>
    <row r="114" spans="1:27" x14ac:dyDescent="0.25">
      <c r="A114" s="11">
        <v>398</v>
      </c>
      <c r="B114" s="4"/>
      <c r="C114" s="4" t="s">
        <v>124</v>
      </c>
      <c r="E114" s="39">
        <v>1786416.04</v>
      </c>
      <c r="F114" s="53"/>
      <c r="G114" s="40">
        <v>389556.2</v>
      </c>
      <c r="I114" s="19">
        <v>20</v>
      </c>
      <c r="J114" s="4" t="s">
        <v>31</v>
      </c>
      <c r="K114" s="4" t="s">
        <v>33</v>
      </c>
      <c r="M114" s="49">
        <v>0</v>
      </c>
      <c r="O114" s="50">
        <f t="shared" si="24"/>
        <v>389556.2</v>
      </c>
      <c r="P114" s="51" t="s">
        <v>34</v>
      </c>
      <c r="Q114" s="50">
        <f t="shared" si="21"/>
        <v>0</v>
      </c>
      <c r="R114" s="62"/>
      <c r="S114" s="19">
        <v>20</v>
      </c>
      <c r="T114" s="4" t="s">
        <v>31</v>
      </c>
      <c r="U114" s="4" t="s">
        <v>33</v>
      </c>
      <c r="W114" s="49">
        <v>0</v>
      </c>
      <c r="Y114" s="50">
        <f t="shared" si="25"/>
        <v>389556.2</v>
      </c>
      <c r="Z114" s="51" t="s">
        <v>34</v>
      </c>
      <c r="AA114" s="50">
        <f t="shared" si="23"/>
        <v>0</v>
      </c>
    </row>
    <row r="115" spans="1:27" x14ac:dyDescent="0.25">
      <c r="B115" s="4"/>
      <c r="E115" s="83"/>
      <c r="F115" s="22"/>
      <c r="G115" s="84"/>
      <c r="M115" s="123"/>
      <c r="O115" s="85"/>
      <c r="P115" s="62"/>
      <c r="Q115" s="85"/>
      <c r="R115" s="62"/>
      <c r="W115" s="123"/>
      <c r="Y115" s="85"/>
      <c r="Z115" s="62"/>
      <c r="AA115" s="85"/>
    </row>
    <row r="116" spans="1:27" s="32" customFormat="1" ht="15.6" x14ac:dyDescent="0.3">
      <c r="A116" s="30"/>
      <c r="B116" s="43" t="s">
        <v>125</v>
      </c>
      <c r="E116" s="86">
        <f>SUBTOTAL(9,E88:E115)</f>
        <v>66372017.699999996</v>
      </c>
      <c r="F116" s="126"/>
      <c r="G116" s="128">
        <f>SUBTOTAL(9,G88:G115)</f>
        <v>35015264.5</v>
      </c>
      <c r="I116" s="57"/>
      <c r="M116" s="125"/>
      <c r="O116" s="129">
        <f>SUBTOTAL(9,O88:O115)</f>
        <v>27192477.919999998</v>
      </c>
      <c r="P116" s="65"/>
      <c r="Q116" s="129">
        <f>SUBTOTAL(9,Q88:Q115)</f>
        <v>7822786.5800000001</v>
      </c>
      <c r="R116" s="65"/>
      <c r="S116" s="57"/>
      <c r="W116" s="125"/>
      <c r="Y116" s="129">
        <f>SUBTOTAL(9,Y88:Y115)</f>
        <v>25510726.919999998</v>
      </c>
      <c r="Z116" s="65"/>
      <c r="AA116" s="129">
        <f>SUBTOTAL(9,AA88:AA115)</f>
        <v>9504537.5800000001</v>
      </c>
    </row>
    <row r="117" spans="1:27" x14ac:dyDescent="0.25">
      <c r="B117" s="4"/>
      <c r="E117" s="39"/>
      <c r="F117" s="22"/>
      <c r="G117" s="40"/>
      <c r="M117" s="123"/>
      <c r="O117" s="50"/>
      <c r="P117" s="62"/>
      <c r="Q117" s="50"/>
      <c r="R117" s="62"/>
      <c r="W117" s="123"/>
      <c r="Y117" s="50"/>
      <c r="Z117" s="62"/>
      <c r="AA117" s="50"/>
    </row>
    <row r="118" spans="1:27" ht="16.2" thickBot="1" x14ac:dyDescent="0.35">
      <c r="A118" s="30"/>
      <c r="B118" s="32" t="s">
        <v>126</v>
      </c>
      <c r="C118" s="32"/>
      <c r="E118" s="91">
        <f>SUBTOTAL(9,E13:E117)</f>
        <v>1455719184.1299996</v>
      </c>
      <c r="F118" s="124"/>
      <c r="G118" s="130">
        <f>SUBTOTAL(9,G13:G117)</f>
        <v>472728644.32000023</v>
      </c>
      <c r="M118" s="123"/>
      <c r="O118" s="131">
        <f>SUBTOTAL(9,O13:O117)</f>
        <v>447558693.42000014</v>
      </c>
      <c r="P118" s="65"/>
      <c r="Q118" s="131">
        <f>SUBTOTAL(9,Q13:Q117)</f>
        <v>25169950.899999987</v>
      </c>
      <c r="R118" s="65"/>
      <c r="W118" s="123"/>
      <c r="Y118" s="131">
        <f>SUBTOTAL(9,Y13:Y117)</f>
        <v>474961613.42000014</v>
      </c>
      <c r="Z118" s="65"/>
      <c r="AA118" s="131">
        <f>SUBTOTAL(9,AA13:AA117)</f>
        <v>-2232969.1000000113</v>
      </c>
    </row>
    <row r="119" spans="1:27" ht="16.2" thickTop="1" x14ac:dyDescent="0.3">
      <c r="A119" s="30"/>
      <c r="B119" s="32"/>
      <c r="C119" s="32"/>
      <c r="E119" s="63"/>
      <c r="F119" s="124"/>
      <c r="G119" s="132"/>
      <c r="M119" s="123"/>
      <c r="O119" s="133"/>
      <c r="P119" s="65"/>
      <c r="Q119" s="133"/>
      <c r="R119" s="65"/>
      <c r="W119" s="123"/>
      <c r="Y119" s="133"/>
      <c r="Z119" s="65"/>
      <c r="AA119" s="133"/>
    </row>
    <row r="120" spans="1:27" ht="15.6" x14ac:dyDescent="0.3">
      <c r="A120" s="30"/>
      <c r="B120" s="32"/>
      <c r="C120" s="32" t="s">
        <v>184</v>
      </c>
      <c r="D120" s="32"/>
      <c r="E120" s="63"/>
      <c r="F120" s="64"/>
      <c r="G120" s="58"/>
      <c r="H120" s="32"/>
      <c r="I120" s="57"/>
      <c r="J120" s="32"/>
      <c r="K120" s="32"/>
      <c r="L120" s="32"/>
      <c r="M120" s="125"/>
      <c r="N120" s="32"/>
      <c r="O120" s="90"/>
      <c r="P120" s="64"/>
      <c r="Q120" s="134">
        <f>+Q118/O118</f>
        <v>5.6238324202050265E-2</v>
      </c>
      <c r="R120" s="134"/>
      <c r="S120" s="134"/>
      <c r="T120" s="134"/>
      <c r="U120" s="134"/>
      <c r="V120" s="134"/>
      <c r="W120" s="125"/>
      <c r="X120" s="134"/>
      <c r="Y120" s="90"/>
      <c r="Z120" s="134"/>
      <c r="AA120" s="134">
        <f>+AA118/Y118</f>
        <v>-4.7013675145688803E-3</v>
      </c>
    </row>
    <row r="121" spans="1:27" ht="15.6" x14ac:dyDescent="0.3">
      <c r="A121" s="30"/>
      <c r="B121" s="32"/>
      <c r="C121" s="32"/>
      <c r="D121" s="32"/>
      <c r="E121" s="63"/>
      <c r="F121" s="64"/>
      <c r="G121" s="58"/>
      <c r="H121" s="32"/>
      <c r="I121" s="57"/>
      <c r="J121" s="32"/>
      <c r="K121" s="32"/>
      <c r="L121" s="32"/>
      <c r="M121" s="125"/>
      <c r="N121" s="32"/>
      <c r="O121" s="90"/>
      <c r="P121" s="64"/>
      <c r="Q121" s="90"/>
      <c r="R121" s="134"/>
      <c r="S121" s="134"/>
      <c r="T121" s="134"/>
      <c r="U121" s="134"/>
      <c r="V121" s="134"/>
      <c r="W121" s="125"/>
      <c r="X121" s="134"/>
      <c r="Y121" s="90"/>
      <c r="Z121" s="134"/>
      <c r="AA121" s="90"/>
    </row>
    <row r="122" spans="1:27" ht="15.6" x14ac:dyDescent="0.3">
      <c r="B122" s="32" t="s">
        <v>127</v>
      </c>
      <c r="E122" s="39"/>
      <c r="F122" s="22"/>
      <c r="G122" s="40"/>
      <c r="M122" s="123"/>
      <c r="O122" s="50"/>
      <c r="P122" s="62"/>
      <c r="Q122" s="50"/>
      <c r="R122" s="62"/>
      <c r="W122" s="123"/>
      <c r="Y122" s="50"/>
      <c r="Z122" s="62"/>
      <c r="AA122" s="50"/>
    </row>
    <row r="123" spans="1:27" ht="15.6" x14ac:dyDescent="0.3">
      <c r="B123" s="32"/>
      <c r="E123" s="39"/>
      <c r="F123" s="22"/>
      <c r="G123" s="40"/>
      <c r="M123" s="123"/>
      <c r="O123" s="50"/>
      <c r="P123" s="62"/>
      <c r="Q123" s="50"/>
      <c r="R123" s="62"/>
      <c r="W123" s="123"/>
      <c r="Y123" s="50"/>
      <c r="Z123" s="62"/>
      <c r="AA123" s="50"/>
    </row>
    <row r="124" spans="1:27" ht="15.6" x14ac:dyDescent="0.3">
      <c r="B124" s="43" t="s">
        <v>29</v>
      </c>
      <c r="E124" s="39"/>
      <c r="F124" s="22"/>
      <c r="G124" s="40"/>
      <c r="M124" s="123"/>
      <c r="O124" s="50"/>
      <c r="P124" s="62"/>
      <c r="Q124" s="50"/>
      <c r="R124" s="22"/>
      <c r="W124" s="123"/>
      <c r="Y124" s="50"/>
      <c r="Z124" s="62"/>
      <c r="AA124" s="50"/>
    </row>
    <row r="125" spans="1:27" ht="15.6" x14ac:dyDescent="0.3">
      <c r="A125" s="11">
        <v>301</v>
      </c>
      <c r="B125" s="4"/>
      <c r="C125" s="4" t="s">
        <v>128</v>
      </c>
      <c r="D125" s="32"/>
      <c r="E125" s="44">
        <v>20916.39</v>
      </c>
      <c r="F125" s="22"/>
      <c r="G125" s="45">
        <v>0</v>
      </c>
      <c r="I125" s="46" t="s">
        <v>31</v>
      </c>
      <c r="J125" s="5"/>
      <c r="K125" s="5"/>
      <c r="M125" s="122" t="s">
        <v>31</v>
      </c>
      <c r="O125" s="50">
        <v>0</v>
      </c>
      <c r="Q125" s="50">
        <f t="shared" ref="Q125:Q155" si="26">+G125-O125</f>
        <v>0</v>
      </c>
      <c r="S125" s="46" t="s">
        <v>31</v>
      </c>
      <c r="T125" s="5"/>
      <c r="U125" s="5"/>
      <c r="W125" s="122" t="s">
        <v>31</v>
      </c>
      <c r="Y125" s="50">
        <v>0</v>
      </c>
      <c r="AA125" s="50">
        <f t="shared" ref="AA125:AA155" si="27">G125-Y125</f>
        <v>0</v>
      </c>
    </row>
    <row r="126" spans="1:27" ht="15.6" x14ac:dyDescent="0.3">
      <c r="A126" s="94">
        <v>303.18</v>
      </c>
      <c r="B126" s="4"/>
      <c r="C126" s="4" t="s">
        <v>129</v>
      </c>
      <c r="D126" s="32"/>
      <c r="E126" s="44">
        <v>1175918.1599999999</v>
      </c>
      <c r="F126" s="22"/>
      <c r="G126" s="45">
        <v>1175918.1599999999</v>
      </c>
      <c r="I126" s="19">
        <v>5</v>
      </c>
      <c r="J126" s="4" t="s">
        <v>31</v>
      </c>
      <c r="K126" s="4" t="s">
        <v>33</v>
      </c>
      <c r="M126" s="123">
        <v>0</v>
      </c>
      <c r="O126" s="50">
        <f t="shared" ref="O126:O155" si="28">G126</f>
        <v>1175918.1599999999</v>
      </c>
      <c r="P126" s="51" t="s">
        <v>34</v>
      </c>
      <c r="Q126" s="50">
        <f t="shared" si="26"/>
        <v>0</v>
      </c>
      <c r="R126" s="22"/>
      <c r="S126" s="53">
        <v>5</v>
      </c>
      <c r="T126" s="4" t="s">
        <v>31</v>
      </c>
      <c r="U126" s="4" t="s">
        <v>33</v>
      </c>
      <c r="W126" s="123">
        <v>0</v>
      </c>
      <c r="Y126" s="50">
        <f t="shared" ref="Y126:Y155" si="29">G126</f>
        <v>1175918.1599999999</v>
      </c>
      <c r="Z126" s="51" t="s">
        <v>34</v>
      </c>
      <c r="AA126" s="50">
        <f t="shared" si="27"/>
        <v>0</v>
      </c>
    </row>
    <row r="127" spans="1:27" ht="15.6" x14ac:dyDescent="0.3">
      <c r="A127" s="94">
        <v>303.2</v>
      </c>
      <c r="B127" s="4"/>
      <c r="C127" s="4" t="s">
        <v>130</v>
      </c>
      <c r="D127" s="32"/>
      <c r="E127" s="44">
        <v>563959.85</v>
      </c>
      <c r="F127" s="22"/>
      <c r="G127" s="45">
        <v>563959.85</v>
      </c>
      <c r="I127" s="19">
        <v>5</v>
      </c>
      <c r="J127" s="4" t="s">
        <v>31</v>
      </c>
      <c r="K127" s="4" t="s">
        <v>33</v>
      </c>
      <c r="M127" s="123">
        <v>0</v>
      </c>
      <c r="O127" s="50">
        <f t="shared" si="28"/>
        <v>563959.85</v>
      </c>
      <c r="P127" s="51" t="s">
        <v>34</v>
      </c>
      <c r="Q127" s="50">
        <f t="shared" si="26"/>
        <v>0</v>
      </c>
      <c r="R127" s="22"/>
      <c r="S127" s="53">
        <v>5</v>
      </c>
      <c r="T127" s="4" t="s">
        <v>31</v>
      </c>
      <c r="U127" s="4" t="s">
        <v>33</v>
      </c>
      <c r="W127" s="123">
        <v>0</v>
      </c>
      <c r="Y127" s="50">
        <f t="shared" si="29"/>
        <v>563959.85</v>
      </c>
      <c r="Z127" s="51" t="s">
        <v>34</v>
      </c>
      <c r="AA127" s="50">
        <f t="shared" si="27"/>
        <v>0</v>
      </c>
    </row>
    <row r="128" spans="1:27" ht="15.6" x14ac:dyDescent="0.3">
      <c r="A128" s="94">
        <v>303.31</v>
      </c>
      <c r="B128" s="4"/>
      <c r="C128" s="4" t="s">
        <v>131</v>
      </c>
      <c r="D128" s="32"/>
      <c r="E128" s="44">
        <v>535673.38</v>
      </c>
      <c r="F128" s="22"/>
      <c r="G128" s="45">
        <v>535673.38</v>
      </c>
      <c r="I128" s="19">
        <v>5</v>
      </c>
      <c r="J128" s="4" t="s">
        <v>31</v>
      </c>
      <c r="K128" s="4" t="s">
        <v>33</v>
      </c>
      <c r="M128" s="123">
        <v>0</v>
      </c>
      <c r="O128" s="50">
        <f t="shared" si="28"/>
        <v>535673.38</v>
      </c>
      <c r="P128" s="51" t="s">
        <v>34</v>
      </c>
      <c r="Q128" s="50">
        <f t="shared" si="26"/>
        <v>0</v>
      </c>
      <c r="R128" s="22"/>
      <c r="S128" s="53">
        <v>5</v>
      </c>
      <c r="T128" s="4" t="s">
        <v>31</v>
      </c>
      <c r="U128" s="4" t="s">
        <v>33</v>
      </c>
      <c r="W128" s="123">
        <v>0</v>
      </c>
      <c r="Y128" s="50">
        <f t="shared" si="29"/>
        <v>535673.38</v>
      </c>
      <c r="Z128" s="51" t="s">
        <v>34</v>
      </c>
      <c r="AA128" s="50">
        <f t="shared" si="27"/>
        <v>0</v>
      </c>
    </row>
    <row r="129" spans="1:27" ht="15.6" x14ac:dyDescent="0.3">
      <c r="A129" s="94">
        <v>303.32</v>
      </c>
      <c r="B129" s="4"/>
      <c r="C129" s="4" t="s">
        <v>132</v>
      </c>
      <c r="D129" s="32"/>
      <c r="E129" s="44">
        <v>3092759.92</v>
      </c>
      <c r="F129" s="22"/>
      <c r="G129" s="45">
        <v>1804501.97</v>
      </c>
      <c r="I129" s="19">
        <v>15</v>
      </c>
      <c r="J129" s="4" t="s">
        <v>31</v>
      </c>
      <c r="K129" s="4" t="s">
        <v>33</v>
      </c>
      <c r="M129" s="123">
        <v>0</v>
      </c>
      <c r="O129" s="50">
        <f t="shared" si="28"/>
        <v>1804501.97</v>
      </c>
      <c r="P129" s="51" t="s">
        <v>34</v>
      </c>
      <c r="Q129" s="50">
        <f t="shared" si="26"/>
        <v>0</v>
      </c>
      <c r="R129" s="22"/>
      <c r="S129" s="53">
        <v>15</v>
      </c>
      <c r="T129" s="4" t="s">
        <v>31</v>
      </c>
      <c r="U129" s="4" t="s">
        <v>33</v>
      </c>
      <c r="W129" s="123">
        <v>0</v>
      </c>
      <c r="Y129" s="50">
        <f t="shared" si="29"/>
        <v>1804501.97</v>
      </c>
      <c r="Z129" s="51" t="s">
        <v>34</v>
      </c>
      <c r="AA129" s="50">
        <f t="shared" si="27"/>
        <v>0</v>
      </c>
    </row>
    <row r="130" spans="1:27" ht="15.6" x14ac:dyDescent="0.3">
      <c r="A130" s="94">
        <v>303.33</v>
      </c>
      <c r="B130" s="4"/>
      <c r="C130" s="4" t="s">
        <v>133</v>
      </c>
      <c r="D130" s="32"/>
      <c r="E130" s="44">
        <v>12104607.51</v>
      </c>
      <c r="F130" s="22"/>
      <c r="G130" s="45">
        <v>5992389.75</v>
      </c>
      <c r="I130" s="19">
        <v>15</v>
      </c>
      <c r="J130" s="4" t="s">
        <v>31</v>
      </c>
      <c r="K130" s="4" t="s">
        <v>33</v>
      </c>
      <c r="M130" s="123">
        <v>0</v>
      </c>
      <c r="O130" s="50">
        <f t="shared" si="28"/>
        <v>5992389.75</v>
      </c>
      <c r="P130" s="51" t="s">
        <v>34</v>
      </c>
      <c r="Q130" s="50">
        <f t="shared" si="26"/>
        <v>0</v>
      </c>
      <c r="R130" s="22"/>
      <c r="S130" s="53">
        <v>15</v>
      </c>
      <c r="T130" s="4" t="s">
        <v>31</v>
      </c>
      <c r="U130" s="4" t="s">
        <v>33</v>
      </c>
      <c r="W130" s="123">
        <v>0</v>
      </c>
      <c r="Y130" s="50">
        <f t="shared" si="29"/>
        <v>5992389.75</v>
      </c>
      <c r="Z130" s="51" t="s">
        <v>34</v>
      </c>
      <c r="AA130" s="50">
        <f t="shared" si="27"/>
        <v>0</v>
      </c>
    </row>
    <row r="131" spans="1:27" ht="15.6" x14ac:dyDescent="0.3">
      <c r="A131" s="94">
        <v>303.39999999999998</v>
      </c>
      <c r="B131" s="4"/>
      <c r="C131" s="4" t="s">
        <v>134</v>
      </c>
      <c r="D131" s="32"/>
      <c r="E131" s="44">
        <v>32778138.989999998</v>
      </c>
      <c r="F131" s="22"/>
      <c r="G131" s="45">
        <v>32778138.98</v>
      </c>
      <c r="I131" s="19">
        <v>15</v>
      </c>
      <c r="J131" s="4" t="s">
        <v>31</v>
      </c>
      <c r="K131" s="4" t="s">
        <v>33</v>
      </c>
      <c r="M131" s="123">
        <v>0</v>
      </c>
      <c r="O131" s="50">
        <f t="shared" si="28"/>
        <v>32778138.98</v>
      </c>
      <c r="P131" s="51" t="s">
        <v>34</v>
      </c>
      <c r="Q131" s="50">
        <f t="shared" si="26"/>
        <v>0</v>
      </c>
      <c r="R131" s="22"/>
      <c r="S131" s="53">
        <v>15</v>
      </c>
      <c r="T131" s="4" t="s">
        <v>31</v>
      </c>
      <c r="U131" s="4" t="s">
        <v>33</v>
      </c>
      <c r="W131" s="123">
        <v>0</v>
      </c>
      <c r="Y131" s="50">
        <f t="shared" si="29"/>
        <v>32778138.98</v>
      </c>
      <c r="Z131" s="51" t="s">
        <v>34</v>
      </c>
      <c r="AA131" s="50">
        <f t="shared" si="27"/>
        <v>0</v>
      </c>
    </row>
    <row r="132" spans="1:27" ht="15.6" x14ac:dyDescent="0.3">
      <c r="A132" s="94">
        <v>303.40100000000001</v>
      </c>
      <c r="B132" s="4"/>
      <c r="C132" s="4" t="s">
        <v>135</v>
      </c>
      <c r="D132" s="32"/>
      <c r="E132" s="44">
        <v>608686.06000000006</v>
      </c>
      <c r="F132" s="22"/>
      <c r="G132" s="45">
        <v>608686.06000000006</v>
      </c>
      <c r="I132" s="19">
        <v>5</v>
      </c>
      <c r="J132" s="4" t="s">
        <v>31</v>
      </c>
      <c r="K132" s="4" t="s">
        <v>33</v>
      </c>
      <c r="M132" s="123">
        <v>0</v>
      </c>
      <c r="O132" s="50">
        <f t="shared" si="28"/>
        <v>608686.06000000006</v>
      </c>
      <c r="P132" s="51" t="s">
        <v>34</v>
      </c>
      <c r="Q132" s="50">
        <f t="shared" si="26"/>
        <v>0</v>
      </c>
      <c r="R132" s="22"/>
      <c r="S132" s="53">
        <v>5</v>
      </c>
      <c r="T132" s="4" t="s">
        <v>31</v>
      </c>
      <c r="U132" s="4" t="s">
        <v>33</v>
      </c>
      <c r="W132" s="123">
        <v>0</v>
      </c>
      <c r="Y132" s="50">
        <f t="shared" si="29"/>
        <v>608686.06000000006</v>
      </c>
      <c r="Z132" s="51" t="s">
        <v>34</v>
      </c>
      <c r="AA132" s="50">
        <f t="shared" si="27"/>
        <v>0</v>
      </c>
    </row>
    <row r="133" spans="1:27" ht="15.6" x14ac:dyDescent="0.3">
      <c r="A133" s="94">
        <v>303.41000000000003</v>
      </c>
      <c r="B133" s="4"/>
      <c r="C133" s="4" t="s">
        <v>136</v>
      </c>
      <c r="D133" s="32"/>
      <c r="E133" s="44">
        <v>2845894.2800000003</v>
      </c>
      <c r="F133" s="22"/>
      <c r="G133" s="45">
        <v>2845894.2800000003</v>
      </c>
      <c r="I133" s="19">
        <v>15</v>
      </c>
      <c r="J133" s="4" t="s">
        <v>31</v>
      </c>
      <c r="K133" s="4" t="s">
        <v>33</v>
      </c>
      <c r="M133" s="123">
        <v>0</v>
      </c>
      <c r="O133" s="50">
        <f t="shared" si="28"/>
        <v>2845894.2800000003</v>
      </c>
      <c r="P133" s="51" t="s">
        <v>34</v>
      </c>
      <c r="Q133" s="50">
        <f t="shared" si="26"/>
        <v>0</v>
      </c>
      <c r="R133" s="22"/>
      <c r="S133" s="53">
        <v>15</v>
      </c>
      <c r="T133" s="4" t="s">
        <v>31</v>
      </c>
      <c r="U133" s="4" t="s">
        <v>33</v>
      </c>
      <c r="W133" s="123">
        <v>0</v>
      </c>
      <c r="Y133" s="50">
        <f t="shared" si="29"/>
        <v>2845894.2800000003</v>
      </c>
      <c r="Z133" s="51" t="s">
        <v>34</v>
      </c>
      <c r="AA133" s="50">
        <f t="shared" si="27"/>
        <v>0</v>
      </c>
    </row>
    <row r="134" spans="1:27" ht="15.6" x14ac:dyDescent="0.3">
      <c r="A134" s="94">
        <v>303.45</v>
      </c>
      <c r="B134" s="4"/>
      <c r="C134" s="4" t="s">
        <v>137</v>
      </c>
      <c r="D134" s="32"/>
      <c r="E134" s="44">
        <v>5407454.04</v>
      </c>
      <c r="F134" s="22"/>
      <c r="G134" s="45">
        <v>1833008.56</v>
      </c>
      <c r="I134" s="19">
        <v>15</v>
      </c>
      <c r="J134" s="4" t="s">
        <v>31</v>
      </c>
      <c r="K134" s="4" t="s">
        <v>33</v>
      </c>
      <c r="M134" s="123">
        <v>0</v>
      </c>
      <c r="O134" s="50">
        <f t="shared" si="28"/>
        <v>1833008.56</v>
      </c>
      <c r="P134" s="51" t="s">
        <v>34</v>
      </c>
      <c r="Q134" s="50">
        <f t="shared" si="26"/>
        <v>0</v>
      </c>
      <c r="R134" s="22"/>
      <c r="S134" s="53">
        <v>15</v>
      </c>
      <c r="T134" s="4" t="s">
        <v>31</v>
      </c>
      <c r="U134" s="4" t="s">
        <v>33</v>
      </c>
      <c r="W134" s="123">
        <v>0</v>
      </c>
      <c r="Y134" s="50">
        <f t="shared" si="29"/>
        <v>1833008.56</v>
      </c>
      <c r="Z134" s="51" t="s">
        <v>34</v>
      </c>
      <c r="AA134" s="50">
        <f t="shared" si="27"/>
        <v>0</v>
      </c>
    </row>
    <row r="135" spans="1:27" ht="15.6" x14ac:dyDescent="0.3">
      <c r="A135" s="94">
        <v>303.5</v>
      </c>
      <c r="B135" s="4"/>
      <c r="C135" s="4" t="s">
        <v>138</v>
      </c>
      <c r="D135" s="32"/>
      <c r="E135" s="44">
        <v>1126825.3</v>
      </c>
      <c r="F135" s="22"/>
      <c r="G135" s="45">
        <v>1126825.3</v>
      </c>
      <c r="I135" s="19">
        <v>5</v>
      </c>
      <c r="J135" s="4" t="s">
        <v>31</v>
      </c>
      <c r="K135" s="4" t="s">
        <v>33</v>
      </c>
      <c r="M135" s="123">
        <v>0</v>
      </c>
      <c r="O135" s="50">
        <f t="shared" si="28"/>
        <v>1126825.3</v>
      </c>
      <c r="P135" s="51" t="s">
        <v>34</v>
      </c>
      <c r="Q135" s="50">
        <f t="shared" si="26"/>
        <v>0</v>
      </c>
      <c r="R135" s="22"/>
      <c r="S135" s="53">
        <v>5</v>
      </c>
      <c r="T135" s="4" t="s">
        <v>31</v>
      </c>
      <c r="U135" s="4" t="s">
        <v>33</v>
      </c>
      <c r="W135" s="123">
        <v>0</v>
      </c>
      <c r="Y135" s="50">
        <f t="shared" si="29"/>
        <v>1126825.3</v>
      </c>
      <c r="Z135" s="51" t="s">
        <v>34</v>
      </c>
      <c r="AA135" s="50">
        <f t="shared" si="27"/>
        <v>0</v>
      </c>
    </row>
    <row r="136" spans="1:27" ht="15.6" x14ac:dyDescent="0.3">
      <c r="A136" s="94">
        <v>303.51</v>
      </c>
      <c r="B136" s="4"/>
      <c r="C136" s="4" t="s">
        <v>139</v>
      </c>
      <c r="D136" s="32"/>
      <c r="E136" s="44">
        <v>1408052.33</v>
      </c>
      <c r="F136" s="22"/>
      <c r="G136" s="45">
        <v>868325.11</v>
      </c>
      <c r="I136" s="19">
        <v>15</v>
      </c>
      <c r="J136" s="4" t="s">
        <v>31</v>
      </c>
      <c r="K136" s="4" t="s">
        <v>33</v>
      </c>
      <c r="M136" s="123">
        <v>0</v>
      </c>
      <c r="O136" s="50">
        <f t="shared" si="28"/>
        <v>868325.11</v>
      </c>
      <c r="P136" s="51" t="s">
        <v>34</v>
      </c>
      <c r="Q136" s="50">
        <f t="shared" si="26"/>
        <v>0</v>
      </c>
      <c r="R136" s="22"/>
      <c r="S136" s="53">
        <v>15</v>
      </c>
      <c r="T136" s="4" t="s">
        <v>31</v>
      </c>
      <c r="U136" s="4" t="s">
        <v>33</v>
      </c>
      <c r="W136" s="123">
        <v>0</v>
      </c>
      <c r="Y136" s="50">
        <f t="shared" si="29"/>
        <v>868325.11</v>
      </c>
      <c r="Z136" s="51" t="s">
        <v>34</v>
      </c>
      <c r="AA136" s="50">
        <f t="shared" si="27"/>
        <v>0</v>
      </c>
    </row>
    <row r="137" spans="1:27" ht="15.6" x14ac:dyDescent="0.3">
      <c r="A137" s="94">
        <v>303.60000000000002</v>
      </c>
      <c r="B137" s="4"/>
      <c r="C137" s="4" t="s">
        <v>140</v>
      </c>
      <c r="D137" s="32"/>
      <c r="E137" s="44">
        <v>3405386.43</v>
      </c>
      <c r="F137" s="22"/>
      <c r="G137" s="45">
        <v>3405386.43</v>
      </c>
      <c r="I137" s="19">
        <v>5</v>
      </c>
      <c r="J137" s="4" t="s">
        <v>31</v>
      </c>
      <c r="K137" s="4" t="s">
        <v>33</v>
      </c>
      <c r="M137" s="123">
        <v>0</v>
      </c>
      <c r="O137" s="50">
        <f t="shared" si="28"/>
        <v>3405386.43</v>
      </c>
      <c r="P137" s="51" t="s">
        <v>34</v>
      </c>
      <c r="Q137" s="50">
        <f t="shared" si="26"/>
        <v>0</v>
      </c>
      <c r="R137" s="22"/>
      <c r="S137" s="53">
        <v>5</v>
      </c>
      <c r="T137" s="4" t="s">
        <v>31</v>
      </c>
      <c r="U137" s="4" t="s">
        <v>33</v>
      </c>
      <c r="W137" s="123">
        <v>0</v>
      </c>
      <c r="Y137" s="50">
        <f t="shared" si="29"/>
        <v>3405386.43</v>
      </c>
      <c r="Z137" s="51" t="s">
        <v>34</v>
      </c>
      <c r="AA137" s="50">
        <f t="shared" si="27"/>
        <v>0</v>
      </c>
    </row>
    <row r="138" spans="1:27" ht="15.6" x14ac:dyDescent="0.3">
      <c r="A138" s="94">
        <v>303.7</v>
      </c>
      <c r="B138" s="4"/>
      <c r="C138" s="4" t="s">
        <v>141</v>
      </c>
      <c r="D138" s="32"/>
      <c r="E138" s="44">
        <v>390361.45</v>
      </c>
      <c r="F138" s="22"/>
      <c r="G138" s="45">
        <v>390361.45</v>
      </c>
      <c r="I138" s="19">
        <v>5</v>
      </c>
      <c r="J138" s="4" t="s">
        <v>31</v>
      </c>
      <c r="K138" s="4" t="s">
        <v>33</v>
      </c>
      <c r="M138" s="123">
        <v>0</v>
      </c>
      <c r="O138" s="50">
        <f t="shared" si="28"/>
        <v>390361.45</v>
      </c>
      <c r="P138" s="51" t="s">
        <v>34</v>
      </c>
      <c r="Q138" s="50">
        <f t="shared" si="26"/>
        <v>0</v>
      </c>
      <c r="R138" s="22"/>
      <c r="S138" s="53">
        <v>5</v>
      </c>
      <c r="T138" s="4" t="s">
        <v>31</v>
      </c>
      <c r="U138" s="4" t="s">
        <v>33</v>
      </c>
      <c r="W138" s="123">
        <v>0</v>
      </c>
      <c r="Y138" s="50">
        <f t="shared" si="29"/>
        <v>390361.45</v>
      </c>
      <c r="Z138" s="51" t="s">
        <v>34</v>
      </c>
      <c r="AA138" s="50">
        <f t="shared" si="27"/>
        <v>0</v>
      </c>
    </row>
    <row r="139" spans="1:27" ht="15.6" x14ac:dyDescent="0.3">
      <c r="A139" s="94">
        <v>303.8</v>
      </c>
      <c r="B139" s="4"/>
      <c r="C139" s="4" t="s">
        <v>142</v>
      </c>
      <c r="D139" s="32"/>
      <c r="E139" s="44">
        <v>9167745.9299999997</v>
      </c>
      <c r="F139" s="22"/>
      <c r="G139" s="45">
        <v>9167745.9299999997</v>
      </c>
      <c r="I139" s="19">
        <v>5</v>
      </c>
      <c r="J139" s="4" t="s">
        <v>31</v>
      </c>
      <c r="K139" s="4" t="s">
        <v>33</v>
      </c>
      <c r="M139" s="123">
        <v>0</v>
      </c>
      <c r="O139" s="50">
        <f t="shared" si="28"/>
        <v>9167745.9299999997</v>
      </c>
      <c r="P139" s="51" t="s">
        <v>34</v>
      </c>
      <c r="Q139" s="50">
        <f t="shared" si="26"/>
        <v>0</v>
      </c>
      <c r="R139" s="22"/>
      <c r="S139" s="53">
        <v>5</v>
      </c>
      <c r="T139" s="4" t="s">
        <v>31</v>
      </c>
      <c r="U139" s="4" t="s">
        <v>33</v>
      </c>
      <c r="W139" s="123">
        <v>0</v>
      </c>
      <c r="Y139" s="50">
        <f t="shared" si="29"/>
        <v>9167745.9299999997</v>
      </c>
      <c r="Z139" s="51" t="s">
        <v>34</v>
      </c>
      <c r="AA139" s="50">
        <f t="shared" si="27"/>
        <v>0</v>
      </c>
    </row>
    <row r="140" spans="1:27" ht="15.6" x14ac:dyDescent="0.3">
      <c r="A140" s="94">
        <v>303.81</v>
      </c>
      <c r="B140" s="4"/>
      <c r="C140" s="4" t="s">
        <v>143</v>
      </c>
      <c r="D140" s="32"/>
      <c r="E140" s="44">
        <v>1224075.5900000001</v>
      </c>
      <c r="F140" s="22"/>
      <c r="G140" s="45">
        <v>1224075.5900000001</v>
      </c>
      <c r="I140" s="19">
        <v>5</v>
      </c>
      <c r="J140" s="4" t="s">
        <v>31</v>
      </c>
      <c r="K140" s="4" t="s">
        <v>33</v>
      </c>
      <c r="M140" s="123">
        <v>0</v>
      </c>
      <c r="O140" s="50">
        <f t="shared" si="28"/>
        <v>1224075.5900000001</v>
      </c>
      <c r="P140" s="51" t="s">
        <v>34</v>
      </c>
      <c r="Q140" s="50">
        <f t="shared" si="26"/>
        <v>0</v>
      </c>
      <c r="R140" s="22"/>
      <c r="S140" s="53">
        <v>5</v>
      </c>
      <c r="T140" s="4" t="s">
        <v>31</v>
      </c>
      <c r="U140" s="4" t="s">
        <v>33</v>
      </c>
      <c r="W140" s="123">
        <v>0</v>
      </c>
      <c r="Y140" s="50">
        <f t="shared" si="29"/>
        <v>1224075.5900000001</v>
      </c>
      <c r="Z140" s="51" t="s">
        <v>34</v>
      </c>
      <c r="AA140" s="50">
        <f t="shared" si="27"/>
        <v>0</v>
      </c>
    </row>
    <row r="141" spans="1:27" ht="15.6" x14ac:dyDescent="0.3">
      <c r="A141" s="94">
        <v>303.83999999999997</v>
      </c>
      <c r="B141" s="4"/>
      <c r="C141" s="4" t="s">
        <v>144</v>
      </c>
      <c r="D141" s="32"/>
      <c r="E141" s="44">
        <v>257756.47</v>
      </c>
      <c r="F141" s="22"/>
      <c r="G141" s="45">
        <v>257756.47</v>
      </c>
      <c r="I141" s="19">
        <v>5</v>
      </c>
      <c r="J141" s="4" t="s">
        <v>31</v>
      </c>
      <c r="K141" s="4" t="s">
        <v>33</v>
      </c>
      <c r="M141" s="123">
        <v>0</v>
      </c>
      <c r="O141" s="50">
        <f t="shared" si="28"/>
        <v>257756.47</v>
      </c>
      <c r="P141" s="51" t="s">
        <v>34</v>
      </c>
      <c r="Q141" s="50">
        <f t="shared" si="26"/>
        <v>0</v>
      </c>
      <c r="R141" s="22"/>
      <c r="S141" s="53">
        <v>5</v>
      </c>
      <c r="T141" s="4" t="s">
        <v>31</v>
      </c>
      <c r="U141" s="4" t="s">
        <v>33</v>
      </c>
      <c r="W141" s="123">
        <v>0</v>
      </c>
      <c r="Y141" s="50">
        <f t="shared" si="29"/>
        <v>257756.47</v>
      </c>
      <c r="Z141" s="51" t="s">
        <v>34</v>
      </c>
      <c r="AA141" s="50">
        <f t="shared" si="27"/>
        <v>0</v>
      </c>
    </row>
    <row r="142" spans="1:27" ht="15.6" x14ac:dyDescent="0.3">
      <c r="A142" s="94">
        <v>303.89999999999998</v>
      </c>
      <c r="B142" s="4"/>
      <c r="C142" s="4" t="s">
        <v>145</v>
      </c>
      <c r="D142" s="32"/>
      <c r="E142" s="44">
        <v>275834.8</v>
      </c>
      <c r="F142" s="22"/>
      <c r="G142" s="45">
        <v>275834.8</v>
      </c>
      <c r="I142" s="19">
        <v>5</v>
      </c>
      <c r="J142" s="4" t="s">
        <v>31</v>
      </c>
      <c r="K142" s="4" t="s">
        <v>33</v>
      </c>
      <c r="M142" s="123">
        <v>0</v>
      </c>
      <c r="O142" s="50">
        <f t="shared" si="28"/>
        <v>275834.8</v>
      </c>
      <c r="P142" s="51" t="s">
        <v>34</v>
      </c>
      <c r="Q142" s="50">
        <f t="shared" si="26"/>
        <v>0</v>
      </c>
      <c r="R142" s="22"/>
      <c r="S142" s="53">
        <v>5</v>
      </c>
      <c r="T142" s="4" t="s">
        <v>31</v>
      </c>
      <c r="U142" s="4" t="s">
        <v>33</v>
      </c>
      <c r="W142" s="123">
        <v>0</v>
      </c>
      <c r="Y142" s="50">
        <f t="shared" si="29"/>
        <v>275834.8</v>
      </c>
      <c r="Z142" s="51" t="s">
        <v>34</v>
      </c>
      <c r="AA142" s="50">
        <f t="shared" si="27"/>
        <v>0</v>
      </c>
    </row>
    <row r="143" spans="1:27" ht="15.6" x14ac:dyDescent="0.3">
      <c r="A143" s="94">
        <v>303.91000000000003</v>
      </c>
      <c r="B143" s="4"/>
      <c r="C143" s="4" t="s">
        <v>146</v>
      </c>
      <c r="D143" s="32"/>
      <c r="E143" s="44">
        <v>2159301.2200000002</v>
      </c>
      <c r="F143" s="22"/>
      <c r="G143" s="45">
        <v>2159301.23</v>
      </c>
      <c r="I143" s="19">
        <v>5</v>
      </c>
      <c r="J143" s="4" t="s">
        <v>31</v>
      </c>
      <c r="K143" s="4" t="s">
        <v>33</v>
      </c>
      <c r="M143" s="123">
        <v>0</v>
      </c>
      <c r="O143" s="50">
        <f t="shared" si="28"/>
        <v>2159301.23</v>
      </c>
      <c r="P143" s="51" t="s">
        <v>34</v>
      </c>
      <c r="Q143" s="50">
        <f t="shared" si="26"/>
        <v>0</v>
      </c>
      <c r="R143" s="22"/>
      <c r="S143" s="53">
        <v>5</v>
      </c>
      <c r="T143" s="4" t="s">
        <v>31</v>
      </c>
      <c r="U143" s="4" t="s">
        <v>33</v>
      </c>
      <c r="W143" s="123">
        <v>0</v>
      </c>
      <c r="Y143" s="50">
        <f t="shared" si="29"/>
        <v>2159301.23</v>
      </c>
      <c r="Z143" s="51" t="s">
        <v>34</v>
      </c>
      <c r="AA143" s="50">
        <f t="shared" si="27"/>
        <v>0</v>
      </c>
    </row>
    <row r="144" spans="1:27" ht="15.6" x14ac:dyDescent="0.3">
      <c r="A144" s="94">
        <v>303.911</v>
      </c>
      <c r="B144" s="4"/>
      <c r="C144" s="4" t="s">
        <v>147</v>
      </c>
      <c r="D144" s="32"/>
      <c r="E144" s="44">
        <v>987579.29</v>
      </c>
      <c r="F144" s="22"/>
      <c r="G144" s="45">
        <v>867007.24</v>
      </c>
      <c r="I144" s="19">
        <v>5</v>
      </c>
      <c r="J144" s="4" t="s">
        <v>31</v>
      </c>
      <c r="K144" s="4" t="s">
        <v>33</v>
      </c>
      <c r="M144" s="123">
        <v>0</v>
      </c>
      <c r="O144" s="50">
        <f t="shared" si="28"/>
        <v>867007.24</v>
      </c>
      <c r="P144" s="51" t="s">
        <v>34</v>
      </c>
      <c r="Q144" s="50">
        <f t="shared" si="26"/>
        <v>0</v>
      </c>
      <c r="R144" s="22"/>
      <c r="S144" s="53">
        <v>5</v>
      </c>
      <c r="T144" s="4" t="s">
        <v>31</v>
      </c>
      <c r="U144" s="4" t="s">
        <v>33</v>
      </c>
      <c r="W144" s="123">
        <v>0</v>
      </c>
      <c r="Y144" s="50">
        <f t="shared" si="29"/>
        <v>867007.24</v>
      </c>
      <c r="Z144" s="51" t="s">
        <v>34</v>
      </c>
      <c r="AA144" s="50">
        <f t="shared" si="27"/>
        <v>0</v>
      </c>
    </row>
    <row r="145" spans="1:27" ht="15.6" x14ac:dyDescent="0.3">
      <c r="A145" s="94">
        <v>303.92</v>
      </c>
      <c r="B145" s="4"/>
      <c r="C145" s="4" t="s">
        <v>148</v>
      </c>
      <c r="D145" s="32"/>
      <c r="E145" s="44">
        <v>248715.64</v>
      </c>
      <c r="F145" s="22"/>
      <c r="G145" s="45">
        <v>248715.64</v>
      </c>
      <c r="I145" s="19">
        <v>5</v>
      </c>
      <c r="J145" s="4" t="s">
        <v>31</v>
      </c>
      <c r="K145" s="4" t="s">
        <v>33</v>
      </c>
      <c r="M145" s="123">
        <v>0</v>
      </c>
      <c r="O145" s="50">
        <f t="shared" si="28"/>
        <v>248715.64</v>
      </c>
      <c r="P145" s="51" t="s">
        <v>34</v>
      </c>
      <c r="Q145" s="50">
        <f t="shared" si="26"/>
        <v>0</v>
      </c>
      <c r="R145" s="22"/>
      <c r="S145" s="53">
        <v>5</v>
      </c>
      <c r="T145" s="4" t="s">
        <v>31</v>
      </c>
      <c r="U145" s="4" t="s">
        <v>33</v>
      </c>
      <c r="W145" s="123">
        <v>0</v>
      </c>
      <c r="Y145" s="50">
        <f t="shared" si="29"/>
        <v>248715.64</v>
      </c>
      <c r="Z145" s="51" t="s">
        <v>34</v>
      </c>
      <c r="AA145" s="50">
        <f t="shared" si="27"/>
        <v>0</v>
      </c>
    </row>
    <row r="146" spans="1:27" ht="15.6" x14ac:dyDescent="0.3">
      <c r="A146" s="94">
        <v>303.93</v>
      </c>
      <c r="B146" s="4"/>
      <c r="C146" s="4" t="s">
        <v>149</v>
      </c>
      <c r="D146" s="32"/>
      <c r="E146" s="44">
        <v>1639616.6600000001</v>
      </c>
      <c r="F146" s="22"/>
      <c r="G146" s="45">
        <v>1639616.6600000001</v>
      </c>
      <c r="I146" s="19">
        <v>5</v>
      </c>
      <c r="J146" s="4" t="s">
        <v>31</v>
      </c>
      <c r="K146" s="4" t="s">
        <v>33</v>
      </c>
      <c r="M146" s="123">
        <v>0</v>
      </c>
      <c r="O146" s="50">
        <f t="shared" si="28"/>
        <v>1639616.6600000001</v>
      </c>
      <c r="P146" s="51" t="s">
        <v>34</v>
      </c>
      <c r="Q146" s="50">
        <f t="shared" si="26"/>
        <v>0</v>
      </c>
      <c r="R146" s="22"/>
      <c r="S146" s="53">
        <v>5</v>
      </c>
      <c r="T146" s="4" t="s">
        <v>31</v>
      </c>
      <c r="U146" s="4" t="s">
        <v>33</v>
      </c>
      <c r="W146" s="123">
        <v>0</v>
      </c>
      <c r="Y146" s="50">
        <f t="shared" si="29"/>
        <v>1639616.6600000001</v>
      </c>
      <c r="Z146" s="51" t="s">
        <v>34</v>
      </c>
      <c r="AA146" s="50">
        <f t="shared" si="27"/>
        <v>0</v>
      </c>
    </row>
    <row r="147" spans="1:27" ht="15.6" x14ac:dyDescent="0.3">
      <c r="A147" s="94">
        <v>303.94</v>
      </c>
      <c r="B147" s="4"/>
      <c r="C147" s="4" t="s">
        <v>50</v>
      </c>
      <c r="D147" s="32"/>
      <c r="E147" s="44">
        <v>11675906.27</v>
      </c>
      <c r="F147" s="22"/>
      <c r="G147" s="45">
        <v>2458202.4300000002</v>
      </c>
      <c r="I147" s="19">
        <v>5</v>
      </c>
      <c r="J147" s="4" t="s">
        <v>31</v>
      </c>
      <c r="K147" s="4" t="s">
        <v>33</v>
      </c>
      <c r="M147" s="123">
        <v>0</v>
      </c>
      <c r="O147" s="50">
        <f t="shared" si="28"/>
        <v>2458202.4300000002</v>
      </c>
      <c r="P147" s="51" t="s">
        <v>34</v>
      </c>
      <c r="Q147" s="50">
        <f t="shared" si="26"/>
        <v>0</v>
      </c>
      <c r="R147" s="22"/>
      <c r="S147" s="53">
        <v>5</v>
      </c>
      <c r="T147" s="4" t="s">
        <v>31</v>
      </c>
      <c r="U147" s="4" t="s">
        <v>33</v>
      </c>
      <c r="W147" s="123">
        <v>0</v>
      </c>
      <c r="Y147" s="50">
        <f t="shared" si="29"/>
        <v>2458202.4300000002</v>
      </c>
      <c r="Z147" s="51" t="s">
        <v>34</v>
      </c>
      <c r="AA147" s="50">
        <f t="shared" si="27"/>
        <v>0</v>
      </c>
    </row>
    <row r="148" spans="1:27" ht="15.6" x14ac:dyDescent="0.3">
      <c r="A148" s="94">
        <v>303.95</v>
      </c>
      <c r="B148" s="4"/>
      <c r="C148" s="4" t="s">
        <v>150</v>
      </c>
      <c r="D148" s="32"/>
      <c r="E148" s="44">
        <v>504273.01</v>
      </c>
      <c r="F148" s="22"/>
      <c r="G148" s="45">
        <v>395014.94</v>
      </c>
      <c r="I148" s="19">
        <v>5</v>
      </c>
      <c r="J148" s="4" t="s">
        <v>31</v>
      </c>
      <c r="K148" s="4" t="s">
        <v>33</v>
      </c>
      <c r="M148" s="123">
        <v>0</v>
      </c>
      <c r="O148" s="50">
        <f t="shared" si="28"/>
        <v>395014.94</v>
      </c>
      <c r="P148" s="51" t="s">
        <v>34</v>
      </c>
      <c r="Q148" s="50">
        <f t="shared" si="26"/>
        <v>0</v>
      </c>
      <c r="R148" s="22"/>
      <c r="S148" s="53">
        <v>5</v>
      </c>
      <c r="T148" s="4" t="s">
        <v>31</v>
      </c>
      <c r="U148" s="4" t="s">
        <v>33</v>
      </c>
      <c r="W148" s="123">
        <v>0</v>
      </c>
      <c r="Y148" s="50">
        <f t="shared" si="29"/>
        <v>395014.94</v>
      </c>
      <c r="Z148" s="51" t="s">
        <v>34</v>
      </c>
      <c r="AA148" s="50">
        <f t="shared" si="27"/>
        <v>0</v>
      </c>
    </row>
    <row r="149" spans="1:27" ht="15.6" x14ac:dyDescent="0.3">
      <c r="A149" s="94">
        <v>303.95999999999998</v>
      </c>
      <c r="B149" s="4"/>
      <c r="C149" s="4" t="s">
        <v>151</v>
      </c>
      <c r="D149" s="32"/>
      <c r="E149" s="44">
        <v>253665.24000000002</v>
      </c>
      <c r="F149" s="22"/>
      <c r="G149" s="45">
        <v>242706.19</v>
      </c>
      <c r="I149" s="19">
        <v>5</v>
      </c>
      <c r="J149" s="4" t="s">
        <v>31</v>
      </c>
      <c r="K149" s="4" t="s">
        <v>33</v>
      </c>
      <c r="M149" s="123">
        <v>0</v>
      </c>
      <c r="O149" s="50">
        <f t="shared" si="28"/>
        <v>242706.19</v>
      </c>
      <c r="P149" s="51" t="s">
        <v>34</v>
      </c>
      <c r="Q149" s="50">
        <f t="shared" si="26"/>
        <v>0</v>
      </c>
      <c r="R149" s="22"/>
      <c r="S149" s="53">
        <v>5</v>
      </c>
      <c r="T149" s="4" t="s">
        <v>31</v>
      </c>
      <c r="U149" s="4" t="s">
        <v>33</v>
      </c>
      <c r="W149" s="123">
        <v>0</v>
      </c>
      <c r="Y149" s="50">
        <f t="shared" si="29"/>
        <v>242706.19</v>
      </c>
      <c r="Z149" s="51" t="s">
        <v>34</v>
      </c>
      <c r="AA149" s="50">
        <f t="shared" si="27"/>
        <v>0</v>
      </c>
    </row>
    <row r="150" spans="1:27" ht="15.6" x14ac:dyDescent="0.3">
      <c r="A150" s="94">
        <v>303.97000000000003</v>
      </c>
      <c r="B150" s="4"/>
      <c r="C150" s="4" t="s">
        <v>152</v>
      </c>
      <c r="D150" s="32"/>
      <c r="E150" s="44">
        <v>182029.79</v>
      </c>
      <c r="F150" s="22"/>
      <c r="G150" s="45">
        <v>173158.82</v>
      </c>
      <c r="I150" s="19">
        <v>5</v>
      </c>
      <c r="J150" s="4" t="s">
        <v>31</v>
      </c>
      <c r="K150" s="4" t="s">
        <v>33</v>
      </c>
      <c r="M150" s="123">
        <v>0</v>
      </c>
      <c r="O150" s="50">
        <f t="shared" si="28"/>
        <v>173158.82</v>
      </c>
      <c r="P150" s="51" t="s">
        <v>34</v>
      </c>
      <c r="Q150" s="50">
        <f t="shared" si="26"/>
        <v>0</v>
      </c>
      <c r="R150" s="22"/>
      <c r="S150" s="53">
        <v>5</v>
      </c>
      <c r="T150" s="4" t="s">
        <v>31</v>
      </c>
      <c r="U150" s="4" t="s">
        <v>33</v>
      </c>
      <c r="W150" s="123">
        <v>0</v>
      </c>
      <c r="Y150" s="50">
        <f t="shared" si="29"/>
        <v>173158.82</v>
      </c>
      <c r="Z150" s="51" t="s">
        <v>34</v>
      </c>
      <c r="AA150" s="50">
        <f t="shared" si="27"/>
        <v>0</v>
      </c>
    </row>
    <row r="151" spans="1:27" ht="15.6" x14ac:dyDescent="0.3">
      <c r="A151" s="94">
        <v>303.98</v>
      </c>
      <c r="B151" s="4"/>
      <c r="C151" s="4" t="s">
        <v>153</v>
      </c>
      <c r="D151" s="32"/>
      <c r="E151" s="44">
        <v>921285.95000000007</v>
      </c>
      <c r="F151" s="22"/>
      <c r="G151" s="45">
        <v>812689.02</v>
      </c>
      <c r="I151" s="19">
        <v>5</v>
      </c>
      <c r="J151" s="4" t="s">
        <v>31</v>
      </c>
      <c r="K151" s="4" t="s">
        <v>33</v>
      </c>
      <c r="M151" s="123">
        <v>0</v>
      </c>
      <c r="O151" s="50">
        <f t="shared" si="28"/>
        <v>812689.02</v>
      </c>
      <c r="P151" s="51" t="s">
        <v>34</v>
      </c>
      <c r="Q151" s="50">
        <f t="shared" si="26"/>
        <v>0</v>
      </c>
      <c r="R151" s="22"/>
      <c r="S151" s="53">
        <v>5</v>
      </c>
      <c r="T151" s="4" t="s">
        <v>31</v>
      </c>
      <c r="U151" s="4" t="s">
        <v>33</v>
      </c>
      <c r="W151" s="123">
        <v>0</v>
      </c>
      <c r="Y151" s="50">
        <f t="shared" si="29"/>
        <v>812689.02</v>
      </c>
      <c r="Z151" s="51" t="s">
        <v>34</v>
      </c>
      <c r="AA151" s="50">
        <f t="shared" si="27"/>
        <v>0</v>
      </c>
    </row>
    <row r="152" spans="1:27" ht="15.6" x14ac:dyDescent="0.3">
      <c r="A152" s="94">
        <v>303.99099999999999</v>
      </c>
      <c r="B152" s="4"/>
      <c r="C152" s="4" t="s">
        <v>154</v>
      </c>
      <c r="D152" s="32"/>
      <c r="E152" s="44">
        <v>24582161.289999999</v>
      </c>
      <c r="F152" s="22"/>
      <c r="G152" s="45">
        <v>2342699.3199999998</v>
      </c>
      <c r="I152" s="19">
        <v>20</v>
      </c>
      <c r="J152" s="4" t="s">
        <v>31</v>
      </c>
      <c r="K152" s="4" t="s">
        <v>33</v>
      </c>
      <c r="M152" s="123">
        <v>0</v>
      </c>
      <c r="O152" s="50">
        <f t="shared" si="28"/>
        <v>2342699.3199999998</v>
      </c>
      <c r="P152" s="51" t="s">
        <v>34</v>
      </c>
      <c r="Q152" s="50">
        <f t="shared" si="26"/>
        <v>0</v>
      </c>
      <c r="R152" s="22"/>
      <c r="S152" s="19">
        <v>20</v>
      </c>
      <c r="T152" s="4" t="s">
        <v>31</v>
      </c>
      <c r="U152" s="4" t="s">
        <v>33</v>
      </c>
      <c r="W152" s="123">
        <v>0</v>
      </c>
      <c r="Y152" s="50">
        <f t="shared" si="29"/>
        <v>2342699.3199999998</v>
      </c>
      <c r="Z152" s="51" t="s">
        <v>34</v>
      </c>
      <c r="AA152" s="50">
        <f t="shared" si="27"/>
        <v>0</v>
      </c>
    </row>
    <row r="153" spans="1:27" ht="15.6" x14ac:dyDescent="0.3">
      <c r="A153" s="94">
        <v>303.99200000000002</v>
      </c>
      <c r="B153" s="4"/>
      <c r="C153" s="4" t="s">
        <v>155</v>
      </c>
      <c r="D153" s="32"/>
      <c r="E153" s="44">
        <v>1603988.37</v>
      </c>
      <c r="F153" s="22"/>
      <c r="G153" s="45">
        <v>1283190.72</v>
      </c>
      <c r="I153" s="19">
        <v>5</v>
      </c>
      <c r="J153" s="4" t="s">
        <v>31</v>
      </c>
      <c r="K153" s="4" t="s">
        <v>33</v>
      </c>
      <c r="M153" s="123">
        <v>0</v>
      </c>
      <c r="O153" s="50">
        <f t="shared" si="28"/>
        <v>1283190.72</v>
      </c>
      <c r="P153" s="51" t="s">
        <v>34</v>
      </c>
      <c r="Q153" s="50">
        <f t="shared" si="26"/>
        <v>0</v>
      </c>
      <c r="R153" s="22"/>
      <c r="S153" s="53">
        <v>5</v>
      </c>
      <c r="T153" s="4" t="s">
        <v>31</v>
      </c>
      <c r="U153" s="4" t="s">
        <v>33</v>
      </c>
      <c r="W153" s="123">
        <v>0</v>
      </c>
      <c r="Y153" s="50">
        <f t="shared" si="29"/>
        <v>1283190.72</v>
      </c>
      <c r="Z153" s="51" t="s">
        <v>34</v>
      </c>
      <c r="AA153" s="50">
        <f t="shared" si="27"/>
        <v>0</v>
      </c>
    </row>
    <row r="154" spans="1:27" ht="15.6" x14ac:dyDescent="0.3">
      <c r="A154" s="94">
        <v>303.99400000000003</v>
      </c>
      <c r="B154" s="4"/>
      <c r="C154" s="4" t="s">
        <v>156</v>
      </c>
      <c r="D154" s="32"/>
      <c r="E154" s="44">
        <v>949496.1</v>
      </c>
      <c r="F154" s="22"/>
      <c r="G154" s="45">
        <v>685570.24</v>
      </c>
      <c r="I154" s="19">
        <v>5</v>
      </c>
      <c r="J154" s="4" t="s">
        <v>31</v>
      </c>
      <c r="K154" s="4" t="s">
        <v>33</v>
      </c>
      <c r="M154" s="123">
        <v>0</v>
      </c>
      <c r="O154" s="50">
        <f t="shared" si="28"/>
        <v>685570.24</v>
      </c>
      <c r="P154" s="51" t="s">
        <v>34</v>
      </c>
      <c r="Q154" s="50">
        <f t="shared" si="26"/>
        <v>0</v>
      </c>
      <c r="R154" s="22"/>
      <c r="S154" s="53">
        <v>5</v>
      </c>
      <c r="T154" s="4" t="s">
        <v>31</v>
      </c>
      <c r="U154" s="4" t="s">
        <v>33</v>
      </c>
      <c r="W154" s="123">
        <v>0</v>
      </c>
      <c r="Y154" s="50">
        <f t="shared" si="29"/>
        <v>685570.24</v>
      </c>
      <c r="Z154" s="51" t="s">
        <v>34</v>
      </c>
      <c r="AA154" s="50">
        <f t="shared" si="27"/>
        <v>0</v>
      </c>
    </row>
    <row r="155" spans="1:27" ht="15.6" x14ac:dyDescent="0.3">
      <c r="A155" s="94">
        <v>303.995</v>
      </c>
      <c r="B155" s="4"/>
      <c r="C155" s="4" t="s">
        <v>157</v>
      </c>
      <c r="D155" s="32"/>
      <c r="E155" s="44">
        <v>616922.64</v>
      </c>
      <c r="F155" s="22"/>
      <c r="G155" s="45">
        <v>534879.39</v>
      </c>
      <c r="I155" s="19">
        <v>5</v>
      </c>
      <c r="J155" s="4" t="s">
        <v>31</v>
      </c>
      <c r="K155" s="4" t="s">
        <v>33</v>
      </c>
      <c r="M155" s="123">
        <v>0</v>
      </c>
      <c r="O155" s="50">
        <f t="shared" si="28"/>
        <v>534879.39</v>
      </c>
      <c r="P155" s="51" t="s">
        <v>34</v>
      </c>
      <c r="Q155" s="50">
        <f t="shared" si="26"/>
        <v>0</v>
      </c>
      <c r="R155" s="22"/>
      <c r="S155" s="53">
        <v>5</v>
      </c>
      <c r="T155" s="4" t="s">
        <v>31</v>
      </c>
      <c r="U155" s="4" t="s">
        <v>33</v>
      </c>
      <c r="W155" s="123">
        <v>0</v>
      </c>
      <c r="Y155" s="50">
        <f t="shared" si="29"/>
        <v>534879.39</v>
      </c>
      <c r="Z155" s="51" t="s">
        <v>34</v>
      </c>
      <c r="AA155" s="50">
        <f t="shared" si="27"/>
        <v>0</v>
      </c>
    </row>
    <row r="156" spans="1:27" ht="15.6" x14ac:dyDescent="0.3">
      <c r="B156" s="4"/>
      <c r="D156" s="32"/>
      <c r="E156" s="96"/>
      <c r="F156" s="124"/>
      <c r="G156" s="80"/>
      <c r="M156" s="123"/>
      <c r="O156" s="55"/>
      <c r="P156" s="62"/>
      <c r="Q156" s="55"/>
      <c r="R156" s="22"/>
      <c r="W156" s="123"/>
      <c r="Y156" s="55"/>
      <c r="Z156" s="62"/>
      <c r="AA156" s="55"/>
    </row>
    <row r="157" spans="1:27" ht="15.6" x14ac:dyDescent="0.3">
      <c r="B157" s="43" t="s">
        <v>51</v>
      </c>
      <c r="D157" s="32"/>
      <c r="E157" s="63">
        <f>+SUBTOTAL(9,E125:E156)</f>
        <v>122714988.35000001</v>
      </c>
      <c r="F157" s="124"/>
      <c r="G157" s="89">
        <f>+SUBTOTAL(9,G125:G156)</f>
        <v>78697233.909999982</v>
      </c>
      <c r="M157" s="123"/>
      <c r="O157" s="90">
        <f>+SUBTOTAL(9,O125:O156)</f>
        <v>78697233.909999982</v>
      </c>
      <c r="P157" s="62"/>
      <c r="Q157" s="90">
        <f>+SUBTOTAL(9,Q125:Q156)</f>
        <v>0</v>
      </c>
      <c r="R157" s="22"/>
      <c r="W157" s="123"/>
      <c r="Y157" s="90">
        <f>+SUBTOTAL(9,Y125:Y156)</f>
        <v>78697233.909999982</v>
      </c>
      <c r="Z157" s="62"/>
      <c r="AA157" s="90">
        <f>+SUBTOTAL(9,AA125:AA156)</f>
        <v>0</v>
      </c>
    </row>
    <row r="158" spans="1:27" ht="15.6" x14ac:dyDescent="0.3">
      <c r="B158" s="32"/>
      <c r="E158" s="39"/>
      <c r="F158" s="22"/>
      <c r="G158" s="40"/>
      <c r="M158" s="123"/>
      <c r="O158" s="50"/>
      <c r="P158" s="62"/>
      <c r="Q158" s="50"/>
      <c r="R158" s="62"/>
      <c r="W158" s="123"/>
      <c r="Y158" s="50"/>
      <c r="Z158" s="62"/>
      <c r="AA158" s="50"/>
    </row>
    <row r="159" spans="1:27" ht="15.6" x14ac:dyDescent="0.3">
      <c r="B159" s="43" t="s">
        <v>99</v>
      </c>
      <c r="E159" s="39"/>
      <c r="F159" s="22"/>
      <c r="G159" s="40"/>
      <c r="M159" s="123"/>
      <c r="O159" s="50"/>
      <c r="P159" s="62"/>
      <c r="Q159" s="50"/>
      <c r="R159" s="62"/>
      <c r="W159" s="123"/>
      <c r="Y159" s="50"/>
      <c r="Z159" s="62"/>
      <c r="AA159" s="50"/>
    </row>
    <row r="160" spans="1:27" x14ac:dyDescent="0.25">
      <c r="A160" s="11">
        <v>389</v>
      </c>
      <c r="B160" s="4"/>
      <c r="C160" s="4" t="s">
        <v>53</v>
      </c>
      <c r="E160" s="39">
        <v>15966.05</v>
      </c>
      <c r="F160" s="53"/>
      <c r="G160" s="40">
        <v>12933.31</v>
      </c>
      <c r="I160" s="19">
        <v>50</v>
      </c>
      <c r="J160" s="4" t="s">
        <v>31</v>
      </c>
      <c r="K160" s="4" t="s">
        <v>65</v>
      </c>
      <c r="M160" s="49">
        <v>0</v>
      </c>
      <c r="O160" s="50">
        <v>11849</v>
      </c>
      <c r="P160" s="62"/>
      <c r="Q160" s="50">
        <f t="shared" ref="Q160:Q164" si="30">+G160-O160</f>
        <v>1084.3099999999995</v>
      </c>
      <c r="R160" s="62"/>
      <c r="S160" s="19">
        <v>50</v>
      </c>
      <c r="T160" s="4" t="s">
        <v>31</v>
      </c>
      <c r="U160" s="4" t="s">
        <v>65</v>
      </c>
      <c r="W160" s="49">
        <v>0</v>
      </c>
      <c r="Y160" s="50">
        <v>11849</v>
      </c>
      <c r="Z160" s="62"/>
      <c r="AA160" s="50">
        <f>+G160-Y160</f>
        <v>1084.3099999999995</v>
      </c>
    </row>
    <row r="161" spans="1:27" x14ac:dyDescent="0.25">
      <c r="A161" s="11">
        <v>389.1</v>
      </c>
      <c r="B161" s="4"/>
      <c r="C161" s="4" t="s">
        <v>55</v>
      </c>
      <c r="E161" s="44">
        <v>790237.58000000007</v>
      </c>
      <c r="F161" s="22"/>
      <c r="G161" s="45">
        <v>0</v>
      </c>
      <c r="I161" s="46" t="s">
        <v>31</v>
      </c>
      <c r="J161" s="5"/>
      <c r="K161" s="5"/>
      <c r="M161" s="122" t="s">
        <v>31</v>
      </c>
      <c r="O161" s="50">
        <v>0</v>
      </c>
      <c r="Q161" s="50">
        <f t="shared" si="30"/>
        <v>0</v>
      </c>
      <c r="S161" s="46" t="s">
        <v>31</v>
      </c>
      <c r="T161" s="5"/>
      <c r="U161" s="5"/>
      <c r="W161" s="122" t="s">
        <v>31</v>
      </c>
      <c r="Y161" s="50">
        <v>0</v>
      </c>
      <c r="AA161" s="50">
        <f t="shared" ref="AA161:AA162" si="31">G161-Y161</f>
        <v>0</v>
      </c>
    </row>
    <row r="162" spans="1:27" x14ac:dyDescent="0.25">
      <c r="A162" s="11">
        <v>389.5</v>
      </c>
      <c r="B162" s="4"/>
      <c r="C162" s="4" t="s">
        <v>158</v>
      </c>
      <c r="E162" s="97">
        <v>17121.66</v>
      </c>
      <c r="F162" s="22"/>
      <c r="G162" s="98">
        <v>15854.68</v>
      </c>
      <c r="I162" s="135">
        <v>50</v>
      </c>
      <c r="J162" s="38" t="s">
        <v>31</v>
      </c>
      <c r="K162" s="77" t="s">
        <v>33</v>
      </c>
      <c r="L162" s="5"/>
      <c r="M162" s="123">
        <v>0</v>
      </c>
      <c r="O162" s="74">
        <f>G162</f>
        <v>15854.68</v>
      </c>
      <c r="P162" s="51" t="s">
        <v>34</v>
      </c>
      <c r="Q162" s="74">
        <f t="shared" si="30"/>
        <v>0</v>
      </c>
      <c r="R162" s="62"/>
      <c r="S162" s="19">
        <v>50</v>
      </c>
      <c r="T162" s="38" t="s">
        <v>31</v>
      </c>
      <c r="U162" s="77" t="s">
        <v>33</v>
      </c>
      <c r="V162" s="5"/>
      <c r="W162" s="123">
        <v>0</v>
      </c>
      <c r="Y162" s="74">
        <f>G162</f>
        <v>15854.68</v>
      </c>
      <c r="Z162" s="51" t="s">
        <v>34</v>
      </c>
      <c r="AA162" s="74">
        <f t="shared" si="31"/>
        <v>0</v>
      </c>
    </row>
    <row r="163" spans="1:27" x14ac:dyDescent="0.25">
      <c r="A163" s="11">
        <v>390</v>
      </c>
      <c r="B163" s="4"/>
      <c r="C163" s="4" t="s">
        <v>159</v>
      </c>
      <c r="E163" s="39">
        <v>83501247.849999994</v>
      </c>
      <c r="F163" s="53"/>
      <c r="G163" s="40">
        <v>22579336.890000001</v>
      </c>
      <c r="I163" s="19">
        <v>45</v>
      </c>
      <c r="J163" s="4" t="s">
        <v>31</v>
      </c>
      <c r="K163" s="4" t="s">
        <v>61</v>
      </c>
      <c r="M163" s="49">
        <v>-40</v>
      </c>
      <c r="O163" s="50">
        <v>29171535</v>
      </c>
      <c r="P163" s="62"/>
      <c r="Q163" s="50">
        <f t="shared" si="30"/>
        <v>-6592198.1099999994</v>
      </c>
      <c r="R163" s="62"/>
      <c r="S163" s="19">
        <v>45</v>
      </c>
      <c r="T163" s="4" t="s">
        <v>31</v>
      </c>
      <c r="U163" s="4" t="s">
        <v>61</v>
      </c>
      <c r="W163" s="49">
        <v>-30</v>
      </c>
      <c r="Y163" s="50">
        <v>27087849</v>
      </c>
      <c r="Z163" s="62"/>
      <c r="AA163" s="50">
        <f>+G163-Y163</f>
        <v>-4508512.1099999994</v>
      </c>
    </row>
    <row r="164" spans="1:27" x14ac:dyDescent="0.25">
      <c r="A164" s="11">
        <v>390.1</v>
      </c>
      <c r="B164" s="4"/>
      <c r="C164" s="4" t="s">
        <v>160</v>
      </c>
      <c r="E164" s="44">
        <v>1657906.5899999999</v>
      </c>
      <c r="F164" s="22"/>
      <c r="G164" s="45">
        <v>1454424.3900000001</v>
      </c>
      <c r="I164" s="127" t="s">
        <v>161</v>
      </c>
      <c r="J164" s="38" t="s">
        <v>31</v>
      </c>
      <c r="K164" s="77" t="s">
        <v>162</v>
      </c>
      <c r="L164" s="5"/>
      <c r="M164" s="122" t="s">
        <v>31</v>
      </c>
      <c r="O164" s="50">
        <f>G164</f>
        <v>1454424.3900000001</v>
      </c>
      <c r="P164" s="51" t="s">
        <v>34</v>
      </c>
      <c r="Q164" s="50">
        <f t="shared" si="30"/>
        <v>0</v>
      </c>
      <c r="R164" s="62"/>
      <c r="S164" s="127" t="s">
        <v>161</v>
      </c>
      <c r="T164" s="38" t="s">
        <v>31</v>
      </c>
      <c r="U164" s="77" t="s">
        <v>162</v>
      </c>
      <c r="V164" s="5"/>
      <c r="W164" s="122" t="s">
        <v>31</v>
      </c>
      <c r="Y164" s="50">
        <f>G164</f>
        <v>1454424.3900000001</v>
      </c>
      <c r="Z164" s="51" t="s">
        <v>34</v>
      </c>
      <c r="AA164" s="50">
        <f>G164-Y164</f>
        <v>0</v>
      </c>
    </row>
    <row r="165" spans="1:27" x14ac:dyDescent="0.25">
      <c r="B165" s="4"/>
      <c r="E165" s="39"/>
      <c r="F165" s="22"/>
      <c r="G165" s="40"/>
      <c r="M165" s="123"/>
      <c r="O165" s="50"/>
      <c r="P165" s="62"/>
      <c r="Q165" s="50"/>
      <c r="R165" s="62"/>
      <c r="W165" s="123"/>
      <c r="Y165" s="50"/>
      <c r="Z165" s="62"/>
      <c r="AA165" s="50"/>
    </row>
    <row r="166" spans="1:27" x14ac:dyDescent="0.25">
      <c r="B166" s="4"/>
      <c r="C166" s="4" t="s">
        <v>100</v>
      </c>
      <c r="E166" s="39"/>
      <c r="F166" s="22"/>
      <c r="G166" s="40"/>
      <c r="M166" s="123"/>
      <c r="O166" s="50"/>
      <c r="P166" s="62"/>
      <c r="Q166" s="50"/>
      <c r="R166" s="62"/>
      <c r="W166" s="123"/>
      <c r="Y166" s="50"/>
      <c r="Z166" s="62"/>
      <c r="AA166" s="50"/>
    </row>
    <row r="167" spans="1:27" x14ac:dyDescent="0.25">
      <c r="A167" s="11">
        <v>391.1</v>
      </c>
      <c r="B167" s="4"/>
      <c r="C167" s="78" t="s">
        <v>101</v>
      </c>
      <c r="E167" s="13">
        <v>4806666.4000000004</v>
      </c>
      <c r="F167" s="53"/>
      <c r="G167" s="40">
        <v>1052574.4099999999</v>
      </c>
      <c r="I167" s="19">
        <v>20</v>
      </c>
      <c r="J167" s="4" t="s">
        <v>31</v>
      </c>
      <c r="K167" s="4" t="s">
        <v>33</v>
      </c>
      <c r="M167" s="49">
        <v>0</v>
      </c>
      <c r="O167" s="50">
        <f t="shared" ref="O167:O171" si="32">G167</f>
        <v>1052574.4099999999</v>
      </c>
      <c r="P167" s="51" t="s">
        <v>34</v>
      </c>
      <c r="Q167" s="50">
        <f t="shared" ref="Q167:Q171" si="33">+G167-O167</f>
        <v>0</v>
      </c>
      <c r="R167" s="62"/>
      <c r="S167" s="19">
        <v>20</v>
      </c>
      <c r="T167" s="4" t="s">
        <v>31</v>
      </c>
      <c r="U167" s="4" t="s">
        <v>33</v>
      </c>
      <c r="W167" s="49">
        <v>0</v>
      </c>
      <c r="Y167" s="50">
        <f t="shared" ref="Y167:Y171" si="34">G167</f>
        <v>1052574.4099999999</v>
      </c>
      <c r="Z167" s="51" t="s">
        <v>34</v>
      </c>
      <c r="AA167" s="50">
        <f t="shared" ref="AA167:AA171" si="35">+G167-Y167</f>
        <v>0</v>
      </c>
    </row>
    <row r="168" spans="1:27" x14ac:dyDescent="0.25">
      <c r="A168" s="11">
        <v>391.2</v>
      </c>
      <c r="B168" s="4"/>
      <c r="C168" s="78" t="s">
        <v>102</v>
      </c>
      <c r="E168" s="13">
        <v>1194773.93</v>
      </c>
      <c r="F168" s="53"/>
      <c r="G168" s="40">
        <v>307673.85000000003</v>
      </c>
      <c r="I168" s="19">
        <v>15</v>
      </c>
      <c r="J168" s="4" t="s">
        <v>31</v>
      </c>
      <c r="K168" s="4" t="s">
        <v>33</v>
      </c>
      <c r="M168" s="49">
        <v>0</v>
      </c>
      <c r="O168" s="50">
        <f t="shared" si="32"/>
        <v>307673.85000000003</v>
      </c>
      <c r="P168" s="51" t="s">
        <v>34</v>
      </c>
      <c r="Q168" s="50">
        <f t="shared" si="33"/>
        <v>0</v>
      </c>
      <c r="R168" s="62"/>
      <c r="S168" s="19">
        <v>15</v>
      </c>
      <c r="T168" s="4" t="s">
        <v>31</v>
      </c>
      <c r="U168" s="4" t="s">
        <v>33</v>
      </c>
      <c r="W168" s="49">
        <v>0</v>
      </c>
      <c r="Y168" s="50">
        <f t="shared" si="34"/>
        <v>307673.85000000003</v>
      </c>
      <c r="Z168" s="51" t="s">
        <v>34</v>
      </c>
      <c r="AA168" s="50">
        <f t="shared" si="35"/>
        <v>0</v>
      </c>
    </row>
    <row r="169" spans="1:27" x14ac:dyDescent="0.25">
      <c r="A169" s="11">
        <v>391.3</v>
      </c>
      <c r="B169" s="4"/>
      <c r="C169" s="4" t="s">
        <v>185</v>
      </c>
      <c r="E169" s="13">
        <v>157884.97</v>
      </c>
      <c r="F169" s="53"/>
      <c r="G169" s="40">
        <v>103844.27</v>
      </c>
      <c r="I169" s="19">
        <v>8</v>
      </c>
      <c r="J169" s="4" t="s">
        <v>31</v>
      </c>
      <c r="K169" s="4" t="s">
        <v>33</v>
      </c>
      <c r="M169" s="49">
        <v>0</v>
      </c>
      <c r="O169" s="50">
        <f t="shared" si="32"/>
        <v>103844.27</v>
      </c>
      <c r="P169" s="51" t="s">
        <v>34</v>
      </c>
      <c r="Q169" s="50">
        <f t="shared" si="33"/>
        <v>0</v>
      </c>
      <c r="R169" s="62"/>
      <c r="S169" s="19">
        <v>8</v>
      </c>
      <c r="T169" s="4" t="s">
        <v>31</v>
      </c>
      <c r="U169" s="4" t="s">
        <v>33</v>
      </c>
      <c r="W169" s="49">
        <v>0</v>
      </c>
      <c r="Y169" s="50">
        <f t="shared" si="34"/>
        <v>103844.27</v>
      </c>
      <c r="Z169" s="51" t="s">
        <v>34</v>
      </c>
      <c r="AA169" s="50">
        <f t="shared" si="35"/>
        <v>0</v>
      </c>
    </row>
    <row r="170" spans="1:27" x14ac:dyDescent="0.25">
      <c r="A170" s="11">
        <v>391.7</v>
      </c>
      <c r="B170" s="4"/>
      <c r="C170" s="78" t="s">
        <v>103</v>
      </c>
      <c r="E170" s="13">
        <v>17462425.48</v>
      </c>
      <c r="F170" s="53"/>
      <c r="G170" s="40">
        <v>7722720.7199999997</v>
      </c>
      <c r="I170" s="19">
        <v>8</v>
      </c>
      <c r="J170" s="4" t="s">
        <v>31</v>
      </c>
      <c r="K170" s="4" t="s">
        <v>33</v>
      </c>
      <c r="M170" s="49">
        <v>0</v>
      </c>
      <c r="O170" s="50">
        <f t="shared" si="32"/>
        <v>7722720.7199999997</v>
      </c>
      <c r="P170" s="51" t="s">
        <v>34</v>
      </c>
      <c r="Q170" s="50">
        <f t="shared" si="33"/>
        <v>0</v>
      </c>
      <c r="R170" s="62"/>
      <c r="S170" s="19">
        <v>8</v>
      </c>
      <c r="T170" s="4" t="s">
        <v>31</v>
      </c>
      <c r="U170" s="4" t="s">
        <v>33</v>
      </c>
      <c r="W170" s="49">
        <v>0</v>
      </c>
      <c r="Y170" s="50">
        <f t="shared" si="34"/>
        <v>7722720.7199999997</v>
      </c>
      <c r="Z170" s="51" t="s">
        <v>34</v>
      </c>
      <c r="AA170" s="50">
        <f t="shared" si="35"/>
        <v>0</v>
      </c>
    </row>
    <row r="171" spans="1:27" x14ac:dyDescent="0.25">
      <c r="A171" s="11">
        <v>391.71</v>
      </c>
      <c r="B171" s="4"/>
      <c r="C171" s="78" t="s">
        <v>104</v>
      </c>
      <c r="E171" s="13">
        <v>13178.36</v>
      </c>
      <c r="F171" s="53"/>
      <c r="G171" s="40">
        <v>18766.52</v>
      </c>
      <c r="I171" s="19">
        <v>8</v>
      </c>
      <c r="J171" s="4" t="s">
        <v>31</v>
      </c>
      <c r="K171" s="4" t="s">
        <v>33</v>
      </c>
      <c r="M171" s="49">
        <v>0</v>
      </c>
      <c r="O171" s="50">
        <f t="shared" si="32"/>
        <v>18766.52</v>
      </c>
      <c r="P171" s="51" t="s">
        <v>34</v>
      </c>
      <c r="Q171" s="50">
        <f t="shared" si="33"/>
        <v>0</v>
      </c>
      <c r="R171" s="62"/>
      <c r="S171" s="19">
        <v>8</v>
      </c>
      <c r="T171" s="4" t="s">
        <v>31</v>
      </c>
      <c r="U171" s="4" t="s">
        <v>33</v>
      </c>
      <c r="W171" s="49">
        <v>0</v>
      </c>
      <c r="Y171" s="50">
        <f t="shared" si="34"/>
        <v>18766.52</v>
      </c>
      <c r="Z171" s="51" t="s">
        <v>34</v>
      </c>
      <c r="AA171" s="50">
        <f t="shared" si="35"/>
        <v>0</v>
      </c>
    </row>
    <row r="172" spans="1:27" x14ac:dyDescent="0.25">
      <c r="B172" s="4"/>
      <c r="C172" s="4" t="s">
        <v>106</v>
      </c>
      <c r="E172" s="79">
        <f>SUBTOTAL(9,E167:E171)</f>
        <v>23634929.140000001</v>
      </c>
      <c r="F172" s="22"/>
      <c r="G172" s="80">
        <f>SUBTOTAL(9,G167:G171)</f>
        <v>9205579.7699999996</v>
      </c>
      <c r="I172" s="127"/>
      <c r="J172" s="38"/>
      <c r="K172" s="77"/>
      <c r="M172" s="123"/>
      <c r="O172" s="81">
        <f>SUBTOTAL(9,O167:O171)</f>
        <v>9205579.7699999996</v>
      </c>
      <c r="P172" s="62"/>
      <c r="Q172" s="81">
        <f>SUBTOTAL(9,Q167:Q171)</f>
        <v>0</v>
      </c>
      <c r="R172" s="62"/>
      <c r="S172" s="127"/>
      <c r="T172" s="38"/>
      <c r="U172" s="77"/>
      <c r="W172" s="123"/>
      <c r="Y172" s="81">
        <f>SUBTOTAL(9,Y167:Y171)</f>
        <v>9205579.7699999996</v>
      </c>
      <c r="Z172" s="62"/>
      <c r="AA172" s="81">
        <f>SUBTOTAL(9,AA167:AA171)</f>
        <v>0</v>
      </c>
    </row>
    <row r="173" spans="1:27" x14ac:dyDescent="0.25">
      <c r="B173" s="4"/>
      <c r="E173" s="39"/>
      <c r="F173" s="22"/>
      <c r="G173" s="40"/>
      <c r="M173" s="123"/>
      <c r="O173" s="50"/>
      <c r="P173" s="62"/>
      <c r="Q173" s="50"/>
      <c r="R173" s="62"/>
      <c r="W173" s="123"/>
      <c r="Y173" s="50"/>
      <c r="Z173" s="62"/>
      <c r="AA173" s="50"/>
    </row>
    <row r="174" spans="1:27" ht="15.6" x14ac:dyDescent="0.3">
      <c r="B174" s="32"/>
      <c r="C174" s="4" t="s">
        <v>107</v>
      </c>
      <c r="E174" s="39"/>
      <c r="F174" s="22"/>
      <c r="G174" s="40"/>
      <c r="M174" s="123"/>
      <c r="O174" s="50"/>
      <c r="P174" s="62"/>
      <c r="Q174" s="50"/>
      <c r="R174" s="62"/>
      <c r="W174" s="123"/>
      <c r="Y174" s="50"/>
      <c r="Z174" s="62"/>
      <c r="AA174" s="50"/>
    </row>
    <row r="175" spans="1:27" ht="15.6" x14ac:dyDescent="0.3">
      <c r="A175" s="11">
        <v>392.1</v>
      </c>
      <c r="B175" s="32"/>
      <c r="C175" s="78" t="s">
        <v>108</v>
      </c>
      <c r="E175" s="39">
        <v>3850717.76</v>
      </c>
      <c r="F175" s="53"/>
      <c r="G175" s="40">
        <v>1583112.48</v>
      </c>
      <c r="I175" s="19">
        <v>12</v>
      </c>
      <c r="J175" s="4" t="s">
        <v>31</v>
      </c>
      <c r="K175" s="4" t="s">
        <v>109</v>
      </c>
      <c r="M175" s="49">
        <v>10</v>
      </c>
      <c r="O175" s="50">
        <v>1017509</v>
      </c>
      <c r="P175" s="62"/>
      <c r="Q175" s="50">
        <f t="shared" ref="Q175:Q178" si="36">+G175-O175</f>
        <v>565603.48</v>
      </c>
      <c r="R175" s="62"/>
      <c r="S175" s="19">
        <v>12</v>
      </c>
      <c r="T175" s="4" t="s">
        <v>31</v>
      </c>
      <c r="U175" s="4" t="s">
        <v>57</v>
      </c>
      <c r="W175" s="49">
        <v>10</v>
      </c>
      <c r="Y175" s="50">
        <v>1065207</v>
      </c>
      <c r="Z175" s="62"/>
      <c r="AA175" s="50">
        <f t="shared" ref="AA175:AA178" si="37">+G175-Y175</f>
        <v>517905.48</v>
      </c>
    </row>
    <row r="176" spans="1:27" ht="15.6" x14ac:dyDescent="0.3">
      <c r="A176" s="11">
        <v>392.2</v>
      </c>
      <c r="B176" s="32"/>
      <c r="C176" s="78" t="s">
        <v>110</v>
      </c>
      <c r="E176" s="39">
        <v>6682348.2999999998</v>
      </c>
      <c r="F176" s="53"/>
      <c r="G176" s="40">
        <v>6526488.75</v>
      </c>
      <c r="I176" s="19">
        <v>9</v>
      </c>
      <c r="J176" s="4" t="s">
        <v>31</v>
      </c>
      <c r="K176" s="4" t="s">
        <v>109</v>
      </c>
      <c r="M176" s="49">
        <v>10</v>
      </c>
      <c r="O176" s="50">
        <v>4269720</v>
      </c>
      <c r="P176" s="62"/>
      <c r="Q176" s="50">
        <f t="shared" si="36"/>
        <v>2256768.75</v>
      </c>
      <c r="R176" s="62"/>
      <c r="S176" s="19">
        <v>10</v>
      </c>
      <c r="T176" s="4" t="s">
        <v>31</v>
      </c>
      <c r="U176" s="4" t="s">
        <v>111</v>
      </c>
      <c r="W176" s="49">
        <v>10</v>
      </c>
      <c r="Y176" s="50">
        <v>3827882</v>
      </c>
      <c r="Z176" s="62"/>
      <c r="AA176" s="50">
        <f t="shared" si="37"/>
        <v>2698606.75</v>
      </c>
    </row>
    <row r="177" spans="1:27" ht="15.6" x14ac:dyDescent="0.3">
      <c r="A177" s="11">
        <v>392.3</v>
      </c>
      <c r="B177" s="32"/>
      <c r="C177" s="78" t="s">
        <v>112</v>
      </c>
      <c r="E177" s="39">
        <v>3540946.71</v>
      </c>
      <c r="F177" s="53"/>
      <c r="G177" s="40">
        <v>963110.64</v>
      </c>
      <c r="I177" s="19">
        <v>13</v>
      </c>
      <c r="J177" s="4" t="s">
        <v>31</v>
      </c>
      <c r="K177" s="4" t="s">
        <v>54</v>
      </c>
      <c r="M177" s="49">
        <v>5</v>
      </c>
      <c r="O177" s="50">
        <v>949220</v>
      </c>
      <c r="P177" s="62"/>
      <c r="Q177" s="50">
        <f t="shared" si="36"/>
        <v>13890.640000000014</v>
      </c>
      <c r="R177" s="62"/>
      <c r="S177" s="19">
        <v>14</v>
      </c>
      <c r="T177" s="4" t="s">
        <v>31</v>
      </c>
      <c r="U177" s="4" t="s">
        <v>113</v>
      </c>
      <c r="W177" s="49">
        <v>5</v>
      </c>
      <c r="Y177" s="50">
        <v>856912</v>
      </c>
      <c r="Z177" s="62"/>
      <c r="AA177" s="50">
        <f t="shared" si="37"/>
        <v>106198.64000000001</v>
      </c>
    </row>
    <row r="178" spans="1:27" ht="15.6" x14ac:dyDescent="0.3">
      <c r="A178" s="11">
        <v>392.4</v>
      </c>
      <c r="B178" s="32"/>
      <c r="C178" s="78" t="s">
        <v>114</v>
      </c>
      <c r="E178" s="39">
        <v>154892.81</v>
      </c>
      <c r="F178" s="53"/>
      <c r="G178" s="40">
        <v>152738.14000000001</v>
      </c>
      <c r="I178" s="19">
        <v>12</v>
      </c>
      <c r="J178" s="4" t="s">
        <v>31</v>
      </c>
      <c r="K178" s="4" t="s">
        <v>54</v>
      </c>
      <c r="M178" s="49">
        <v>5</v>
      </c>
      <c r="O178" s="50">
        <v>112461</v>
      </c>
      <c r="P178" s="62"/>
      <c r="Q178" s="50">
        <f t="shared" si="36"/>
        <v>40277.140000000014</v>
      </c>
      <c r="R178" s="62"/>
      <c r="S178" s="19">
        <v>14</v>
      </c>
      <c r="T178" s="4" t="s">
        <v>31</v>
      </c>
      <c r="U178" s="4" t="s">
        <v>113</v>
      </c>
      <c r="W178" s="49">
        <v>5</v>
      </c>
      <c r="Y178" s="50">
        <v>97601</v>
      </c>
      <c r="Z178" s="62"/>
      <c r="AA178" s="50">
        <f t="shared" si="37"/>
        <v>55137.140000000014</v>
      </c>
    </row>
    <row r="179" spans="1:27" ht="15.6" x14ac:dyDescent="0.3">
      <c r="B179" s="32"/>
      <c r="C179" s="4" t="s">
        <v>115</v>
      </c>
      <c r="E179" s="96">
        <f>SUBTOTAL(9,E175:E178)</f>
        <v>14228905.58</v>
      </c>
      <c r="F179" s="22"/>
      <c r="G179" s="80">
        <f>SUBTOTAL(9,G175:G178)</f>
        <v>9225450.0100000016</v>
      </c>
      <c r="I179" s="127"/>
      <c r="J179" s="38"/>
      <c r="K179" s="77"/>
      <c r="M179" s="123"/>
      <c r="O179" s="81">
        <f>SUBTOTAL(9,O175:O178)</f>
        <v>6348910</v>
      </c>
      <c r="P179" s="62"/>
      <c r="Q179" s="81">
        <f>SUBTOTAL(9,Q175:Q178)</f>
        <v>2876540.0100000002</v>
      </c>
      <c r="R179" s="62"/>
      <c r="S179" s="127"/>
      <c r="T179" s="38"/>
      <c r="U179" s="77"/>
      <c r="W179" s="123"/>
      <c r="Y179" s="81">
        <f>SUBTOTAL(9,Y175:Y178)</f>
        <v>5847602</v>
      </c>
      <c r="Z179" s="62"/>
      <c r="AA179" s="81">
        <f>SUBTOTAL(9,AA175:AA178)</f>
        <v>3377848.0100000002</v>
      </c>
    </row>
    <row r="180" spans="1:27" ht="15.6" x14ac:dyDescent="0.3">
      <c r="B180" s="32"/>
      <c r="E180" s="39"/>
      <c r="F180" s="22"/>
      <c r="G180" s="40"/>
      <c r="M180" s="123"/>
      <c r="O180" s="50"/>
      <c r="P180" s="62"/>
      <c r="Q180" s="50"/>
      <c r="R180" s="62"/>
      <c r="W180" s="123"/>
      <c r="Y180" s="50"/>
      <c r="Z180" s="62"/>
      <c r="AA180" s="50"/>
    </row>
    <row r="181" spans="1:27" ht="15.6" x14ac:dyDescent="0.3">
      <c r="A181" s="11">
        <v>393</v>
      </c>
      <c r="B181" s="32"/>
      <c r="C181" s="4" t="s">
        <v>164</v>
      </c>
      <c r="E181" s="13">
        <v>997888.94000000006</v>
      </c>
      <c r="F181" s="53"/>
      <c r="G181" s="40">
        <v>143024.19</v>
      </c>
      <c r="I181" s="19">
        <v>20</v>
      </c>
      <c r="J181" s="4" t="s">
        <v>31</v>
      </c>
      <c r="K181" s="4" t="s">
        <v>33</v>
      </c>
      <c r="M181" s="49">
        <v>0</v>
      </c>
      <c r="O181" s="50">
        <f t="shared" ref="O181:O184" si="38">G181</f>
        <v>143024.19</v>
      </c>
      <c r="P181" s="51" t="s">
        <v>34</v>
      </c>
      <c r="Q181" s="50">
        <f t="shared" ref="Q181:Q190" si="39">+G181-O181</f>
        <v>0</v>
      </c>
      <c r="R181" s="62"/>
      <c r="S181" s="19">
        <v>20</v>
      </c>
      <c r="T181" s="4" t="s">
        <v>31</v>
      </c>
      <c r="U181" s="4" t="s">
        <v>33</v>
      </c>
      <c r="W181" s="49">
        <v>0</v>
      </c>
      <c r="Y181" s="50">
        <f>G181</f>
        <v>143024.19</v>
      </c>
      <c r="Z181" s="51" t="s">
        <v>34</v>
      </c>
      <c r="AA181" s="50">
        <f t="shared" ref="AA181:AA190" si="40">+G181-Y181</f>
        <v>0</v>
      </c>
    </row>
    <row r="182" spans="1:27" ht="15.6" x14ac:dyDescent="0.3">
      <c r="A182" s="11">
        <v>394</v>
      </c>
      <c r="B182" s="32"/>
      <c r="C182" s="4" t="s">
        <v>165</v>
      </c>
      <c r="E182" s="13">
        <v>1085292.3799999999</v>
      </c>
      <c r="F182" s="53"/>
      <c r="G182" s="40">
        <v>493097.3</v>
      </c>
      <c r="I182" s="19">
        <v>20</v>
      </c>
      <c r="J182" s="4" t="s">
        <v>31</v>
      </c>
      <c r="K182" s="4" t="s">
        <v>33</v>
      </c>
      <c r="M182" s="49">
        <v>0</v>
      </c>
      <c r="O182" s="50">
        <f t="shared" si="38"/>
        <v>493097.3</v>
      </c>
      <c r="P182" s="51" t="s">
        <v>34</v>
      </c>
      <c r="Q182" s="50">
        <f t="shared" si="39"/>
        <v>0</v>
      </c>
      <c r="R182" s="62"/>
      <c r="S182" s="19">
        <v>20</v>
      </c>
      <c r="T182" s="4" t="s">
        <v>31</v>
      </c>
      <c r="U182" s="4" t="s">
        <v>33</v>
      </c>
      <c r="W182" s="49">
        <v>0</v>
      </c>
      <c r="Y182" s="50">
        <f t="shared" ref="Y182:Y184" si="41">G182</f>
        <v>493097.3</v>
      </c>
      <c r="Z182" s="51" t="s">
        <v>34</v>
      </c>
      <c r="AA182" s="50">
        <f t="shared" si="40"/>
        <v>0</v>
      </c>
    </row>
    <row r="183" spans="1:27" ht="15.6" x14ac:dyDescent="0.3">
      <c r="A183" s="11">
        <v>394.2</v>
      </c>
      <c r="B183" s="32"/>
      <c r="C183" s="4" t="s">
        <v>166</v>
      </c>
      <c r="E183" s="13">
        <v>6669691.3799999999</v>
      </c>
      <c r="F183" s="53"/>
      <c r="G183" s="40">
        <v>967018.62</v>
      </c>
      <c r="I183" s="19">
        <v>20</v>
      </c>
      <c r="J183" s="4" t="s">
        <v>31</v>
      </c>
      <c r="K183" s="4" t="s">
        <v>33</v>
      </c>
      <c r="M183" s="49">
        <v>0</v>
      </c>
      <c r="O183" s="50">
        <f t="shared" si="38"/>
        <v>967018.62</v>
      </c>
      <c r="P183" s="51" t="s">
        <v>34</v>
      </c>
      <c r="Q183" s="50">
        <f t="shared" si="39"/>
        <v>0</v>
      </c>
      <c r="R183" s="62"/>
      <c r="S183" s="19">
        <v>20</v>
      </c>
      <c r="T183" s="4" t="s">
        <v>31</v>
      </c>
      <c r="U183" s="4" t="s">
        <v>33</v>
      </c>
      <c r="W183" s="49">
        <v>0</v>
      </c>
      <c r="Y183" s="50">
        <f t="shared" si="41"/>
        <v>967018.62</v>
      </c>
      <c r="Z183" s="51" t="s">
        <v>34</v>
      </c>
      <c r="AA183" s="50">
        <f t="shared" si="40"/>
        <v>0</v>
      </c>
    </row>
    <row r="184" spans="1:27" ht="15.6" x14ac:dyDescent="0.3">
      <c r="A184" s="11">
        <v>395</v>
      </c>
      <c r="B184" s="32"/>
      <c r="C184" s="4" t="s">
        <v>118</v>
      </c>
      <c r="E184" s="13">
        <v>2564900.66</v>
      </c>
      <c r="F184" s="53"/>
      <c r="G184" s="40">
        <v>717891.96</v>
      </c>
      <c r="I184" s="19">
        <v>20</v>
      </c>
      <c r="J184" s="4" t="s">
        <v>31</v>
      </c>
      <c r="K184" s="4" t="s">
        <v>33</v>
      </c>
      <c r="M184" s="49">
        <v>0</v>
      </c>
      <c r="O184" s="50">
        <f t="shared" si="38"/>
        <v>717891.96</v>
      </c>
      <c r="P184" s="51" t="s">
        <v>34</v>
      </c>
      <c r="Q184" s="50">
        <f t="shared" si="39"/>
        <v>0</v>
      </c>
      <c r="R184" s="62"/>
      <c r="S184" s="19">
        <v>20</v>
      </c>
      <c r="T184" s="4" t="s">
        <v>31</v>
      </c>
      <c r="U184" s="4" t="s">
        <v>33</v>
      </c>
      <c r="W184" s="49">
        <v>0</v>
      </c>
      <c r="Y184" s="50">
        <f t="shared" si="41"/>
        <v>717891.96</v>
      </c>
      <c r="Z184" s="51" t="s">
        <v>34</v>
      </c>
      <c r="AA184" s="50">
        <f t="shared" si="40"/>
        <v>0</v>
      </c>
    </row>
    <row r="185" spans="1:27" ht="15.6" x14ac:dyDescent="0.3">
      <c r="A185" s="11">
        <v>396</v>
      </c>
      <c r="B185" s="32"/>
      <c r="C185" s="4" t="s">
        <v>119</v>
      </c>
      <c r="E185" s="39">
        <v>2509427.4700000002</v>
      </c>
      <c r="F185" s="53"/>
      <c r="G185" s="40">
        <v>963896.84</v>
      </c>
      <c r="I185" s="19">
        <v>18</v>
      </c>
      <c r="J185" s="4" t="s">
        <v>31</v>
      </c>
      <c r="K185" s="4" t="s">
        <v>65</v>
      </c>
      <c r="M185" s="49">
        <v>15</v>
      </c>
      <c r="O185" s="50">
        <v>1061944</v>
      </c>
      <c r="P185" s="62"/>
      <c r="Q185" s="50">
        <f t="shared" si="39"/>
        <v>-98047.160000000033</v>
      </c>
      <c r="R185" s="62"/>
      <c r="S185" s="19">
        <v>18</v>
      </c>
      <c r="T185" s="4" t="s">
        <v>31</v>
      </c>
      <c r="U185" s="4" t="s">
        <v>65</v>
      </c>
      <c r="W185" s="49">
        <v>15</v>
      </c>
      <c r="Y185" s="50">
        <v>1061944</v>
      </c>
      <c r="Z185" s="62"/>
      <c r="AA185" s="50">
        <f t="shared" si="40"/>
        <v>-98047.160000000033</v>
      </c>
    </row>
    <row r="186" spans="1:27" ht="15.6" x14ac:dyDescent="0.3">
      <c r="A186" s="11">
        <v>396.1</v>
      </c>
      <c r="B186" s="32"/>
      <c r="C186" s="4" t="s">
        <v>120</v>
      </c>
      <c r="E186" s="39">
        <v>200692.25</v>
      </c>
      <c r="F186" s="53"/>
      <c r="G186" s="40">
        <v>107925.41</v>
      </c>
      <c r="I186" s="19">
        <v>18</v>
      </c>
      <c r="J186" s="4" t="s">
        <v>31</v>
      </c>
      <c r="K186" s="4" t="s">
        <v>65</v>
      </c>
      <c r="M186" s="49">
        <v>15</v>
      </c>
      <c r="O186" s="50">
        <v>106487</v>
      </c>
      <c r="P186" s="62"/>
      <c r="Q186" s="50">
        <f t="shared" si="39"/>
        <v>1438.4100000000035</v>
      </c>
      <c r="R186" s="62"/>
      <c r="S186" s="19">
        <v>18</v>
      </c>
      <c r="T186" s="4" t="s">
        <v>31</v>
      </c>
      <c r="U186" s="4" t="s">
        <v>65</v>
      </c>
      <c r="W186" s="49">
        <v>15</v>
      </c>
      <c r="Y186" s="50">
        <v>106487</v>
      </c>
      <c r="Z186" s="62"/>
      <c r="AA186" s="50">
        <f t="shared" si="40"/>
        <v>1438.4100000000035</v>
      </c>
    </row>
    <row r="187" spans="1:27" ht="15.6" x14ac:dyDescent="0.3">
      <c r="A187" s="11">
        <v>397</v>
      </c>
      <c r="B187" s="32"/>
      <c r="C187" s="4" t="s">
        <v>121</v>
      </c>
      <c r="E187" s="39">
        <v>21325422.890000001</v>
      </c>
      <c r="F187" s="53"/>
      <c r="G187" s="40">
        <v>6969197.1100000003</v>
      </c>
      <c r="I187" s="19">
        <v>15</v>
      </c>
      <c r="J187" s="4" t="s">
        <v>31</v>
      </c>
      <c r="K187" s="4" t="s">
        <v>33</v>
      </c>
      <c r="M187" s="49">
        <v>0</v>
      </c>
      <c r="O187" s="50">
        <f t="shared" ref="O187:O190" si="42">G187</f>
        <v>6969197.1100000003</v>
      </c>
      <c r="P187" s="51" t="s">
        <v>34</v>
      </c>
      <c r="Q187" s="50">
        <f t="shared" si="39"/>
        <v>0</v>
      </c>
      <c r="R187" s="62"/>
      <c r="S187" s="19">
        <v>15</v>
      </c>
      <c r="T187" s="4" t="s">
        <v>31</v>
      </c>
      <c r="U187" s="4" t="s">
        <v>33</v>
      </c>
      <c r="W187" s="49">
        <v>0</v>
      </c>
      <c r="Y187" s="50">
        <f t="shared" ref="Y187:Y190" si="43">G187</f>
        <v>6969197.1100000003</v>
      </c>
      <c r="Z187" s="51" t="s">
        <v>34</v>
      </c>
      <c r="AA187" s="50">
        <f t="shared" si="40"/>
        <v>0</v>
      </c>
    </row>
    <row r="188" spans="1:27" ht="15.6" x14ac:dyDescent="0.3">
      <c r="A188" s="11">
        <v>397.1</v>
      </c>
      <c r="B188" s="32"/>
      <c r="C188" s="4" t="s">
        <v>122</v>
      </c>
      <c r="E188" s="39">
        <v>2856245.27</v>
      </c>
      <c r="F188" s="53"/>
      <c r="G188" s="40">
        <v>1416195.65</v>
      </c>
      <c r="I188" s="19">
        <v>15</v>
      </c>
      <c r="J188" s="4" t="s">
        <v>31</v>
      </c>
      <c r="K188" s="4" t="s">
        <v>33</v>
      </c>
      <c r="M188" s="49">
        <v>0</v>
      </c>
      <c r="O188" s="50">
        <f t="shared" si="42"/>
        <v>1416195.65</v>
      </c>
      <c r="P188" s="51" t="s">
        <v>34</v>
      </c>
      <c r="Q188" s="50">
        <f t="shared" si="39"/>
        <v>0</v>
      </c>
      <c r="R188" s="62"/>
      <c r="S188" s="19">
        <v>15</v>
      </c>
      <c r="T188" s="4" t="s">
        <v>31</v>
      </c>
      <c r="U188" s="4" t="s">
        <v>33</v>
      </c>
      <c r="W188" s="49">
        <v>0</v>
      </c>
      <c r="Y188" s="50">
        <f t="shared" si="43"/>
        <v>1416195.65</v>
      </c>
      <c r="Z188" s="51" t="s">
        <v>34</v>
      </c>
      <c r="AA188" s="50">
        <f t="shared" si="40"/>
        <v>0</v>
      </c>
    </row>
    <row r="189" spans="1:27" ht="15.75" customHeight="1" x14ac:dyDescent="0.3">
      <c r="A189" s="11">
        <v>397.2</v>
      </c>
      <c r="B189" s="32"/>
      <c r="C189" s="4" t="s">
        <v>123</v>
      </c>
      <c r="E189" s="39">
        <v>5577535.7599999998</v>
      </c>
      <c r="F189" s="53"/>
      <c r="G189" s="40">
        <v>604097.91</v>
      </c>
      <c r="I189" s="19">
        <v>15</v>
      </c>
      <c r="J189" s="4" t="s">
        <v>31</v>
      </c>
      <c r="K189" s="4" t="s">
        <v>33</v>
      </c>
      <c r="M189" s="49">
        <v>0</v>
      </c>
      <c r="O189" s="50">
        <f t="shared" si="42"/>
        <v>604097.91</v>
      </c>
      <c r="P189" s="51" t="s">
        <v>34</v>
      </c>
      <c r="Q189" s="50">
        <f t="shared" si="39"/>
        <v>0</v>
      </c>
      <c r="R189" s="62"/>
      <c r="S189" s="19">
        <v>15</v>
      </c>
      <c r="T189" s="4" t="s">
        <v>31</v>
      </c>
      <c r="U189" s="4" t="s">
        <v>33</v>
      </c>
      <c r="W189" s="49">
        <v>0</v>
      </c>
      <c r="Y189" s="50">
        <f t="shared" si="43"/>
        <v>604097.91</v>
      </c>
      <c r="Z189" s="51" t="s">
        <v>34</v>
      </c>
      <c r="AA189" s="50">
        <f t="shared" si="40"/>
        <v>0</v>
      </c>
    </row>
    <row r="190" spans="1:27" ht="15.75" customHeight="1" x14ac:dyDescent="0.3">
      <c r="A190" s="11">
        <v>398</v>
      </c>
      <c r="B190" s="32"/>
      <c r="C190" s="4" t="s">
        <v>167</v>
      </c>
      <c r="E190" s="39">
        <v>3250603.04</v>
      </c>
      <c r="F190" s="53"/>
      <c r="G190" s="40">
        <v>988980.46</v>
      </c>
      <c r="I190" s="19">
        <v>20</v>
      </c>
      <c r="J190" s="4" t="s">
        <v>31</v>
      </c>
      <c r="K190" s="4" t="s">
        <v>33</v>
      </c>
      <c r="M190" s="49">
        <v>0</v>
      </c>
      <c r="O190" s="50">
        <f t="shared" si="42"/>
        <v>988980.46</v>
      </c>
      <c r="P190" s="51" t="s">
        <v>34</v>
      </c>
      <c r="Q190" s="50">
        <f t="shared" si="39"/>
        <v>0</v>
      </c>
      <c r="R190" s="62"/>
      <c r="S190" s="19">
        <v>20</v>
      </c>
      <c r="T190" s="4" t="s">
        <v>31</v>
      </c>
      <c r="U190" s="4" t="s">
        <v>33</v>
      </c>
      <c r="W190" s="49">
        <v>0</v>
      </c>
      <c r="Y190" s="50">
        <f t="shared" si="43"/>
        <v>988980.46</v>
      </c>
      <c r="Z190" s="51" t="s">
        <v>34</v>
      </c>
      <c r="AA190" s="50">
        <f t="shared" si="40"/>
        <v>0</v>
      </c>
    </row>
    <row r="191" spans="1:27" ht="15.6" x14ac:dyDescent="0.3">
      <c r="B191" s="32"/>
      <c r="E191" s="96"/>
      <c r="F191" s="22"/>
      <c r="G191" s="80"/>
      <c r="I191" s="127"/>
      <c r="J191" s="38"/>
      <c r="K191" s="77"/>
      <c r="M191" s="123"/>
      <c r="O191" s="81"/>
      <c r="P191" s="62"/>
      <c r="Q191" s="81"/>
      <c r="R191" s="62"/>
      <c r="S191" s="127"/>
      <c r="T191" s="38"/>
      <c r="U191" s="77"/>
      <c r="W191" s="123"/>
      <c r="Y191" s="81"/>
      <c r="Z191" s="62"/>
      <c r="AA191" s="81"/>
    </row>
    <row r="192" spans="1:27" ht="15.6" x14ac:dyDescent="0.3">
      <c r="B192" s="43" t="s">
        <v>125</v>
      </c>
      <c r="E192" s="86">
        <f>+SUBTOTAL(9,E159:E191)</f>
        <v>170884014.49000001</v>
      </c>
      <c r="F192" s="22"/>
      <c r="G192" s="87">
        <f>+SUBTOTAL(9,G159:G191)</f>
        <v>55864904.499999985</v>
      </c>
      <c r="I192" s="127"/>
      <c r="J192" s="38"/>
      <c r="K192" s="77"/>
      <c r="M192" s="136"/>
      <c r="O192" s="88">
        <f>+SUBTOTAL(9,O159:O191)</f>
        <v>59676087.039999992</v>
      </c>
      <c r="P192" s="62"/>
      <c r="Q192" s="88">
        <f>+SUBTOTAL(9,Q159:Q191)</f>
        <v>-3811182.54</v>
      </c>
      <c r="R192" s="62"/>
      <c r="S192" s="127"/>
      <c r="T192" s="38"/>
      <c r="U192" s="77"/>
      <c r="W192" s="136"/>
      <c r="Y192" s="88">
        <f>+SUBTOTAL(9,Y159:Y191)</f>
        <v>57091093.039999992</v>
      </c>
      <c r="Z192" s="62"/>
      <c r="AA192" s="88">
        <f>+SUBTOTAL(9,AA159:AA191)</f>
        <v>-1226188.5399999998</v>
      </c>
    </row>
    <row r="193" spans="1:27" ht="15.6" x14ac:dyDescent="0.3">
      <c r="B193" s="32"/>
      <c r="E193" s="75"/>
      <c r="F193" s="22"/>
      <c r="G193" s="45"/>
      <c r="I193" s="127"/>
      <c r="J193" s="38"/>
      <c r="K193" s="77"/>
      <c r="M193" s="136"/>
      <c r="O193" s="48"/>
      <c r="P193" s="62"/>
      <c r="Q193" s="48"/>
      <c r="R193" s="62"/>
      <c r="S193" s="127"/>
      <c r="T193" s="38"/>
      <c r="U193" s="77"/>
      <c r="W193" s="136"/>
      <c r="Y193" s="48"/>
      <c r="Z193" s="62"/>
      <c r="AA193" s="48"/>
    </row>
    <row r="194" spans="1:27" ht="16.2" thickBot="1" x14ac:dyDescent="0.35">
      <c r="B194" s="32" t="s">
        <v>168</v>
      </c>
      <c r="E194" s="91">
        <f>+SUBTOTAL(9,E124:E193)</f>
        <v>293599002.84000003</v>
      </c>
      <c r="F194" s="22"/>
      <c r="G194" s="92">
        <f>+SUBTOTAL(9,G124:G193)</f>
        <v>134562138.40999997</v>
      </c>
      <c r="I194" s="137"/>
      <c r="J194" s="38"/>
      <c r="K194" s="77"/>
      <c r="M194" s="138"/>
      <c r="O194" s="93">
        <f>+SUBTOTAL(9,O124:O193)</f>
        <v>138373320.94999999</v>
      </c>
      <c r="P194" s="22"/>
      <c r="Q194" s="93">
        <f>+SUBTOTAL(9,Q124:Q193)</f>
        <v>-3811182.54</v>
      </c>
      <c r="R194" s="62"/>
      <c r="S194" s="137"/>
      <c r="T194" s="38"/>
      <c r="U194" s="77"/>
      <c r="W194" s="138"/>
      <c r="Y194" s="93">
        <f>+SUBTOTAL(9,Y124:Y193)</f>
        <v>135788326.94999999</v>
      </c>
      <c r="Z194" s="22"/>
      <c r="AA194" s="93">
        <f>+SUBTOTAL(9,AA124:AA193)</f>
        <v>-1226188.5399999998</v>
      </c>
    </row>
    <row r="195" spans="1:27" ht="16.2" thickTop="1" x14ac:dyDescent="0.3">
      <c r="B195" s="32"/>
      <c r="E195" s="63"/>
      <c r="F195" s="22"/>
      <c r="G195" s="89"/>
      <c r="I195" s="137"/>
      <c r="J195" s="38"/>
      <c r="K195" s="77"/>
      <c r="M195" s="138"/>
      <c r="O195" s="90"/>
      <c r="P195" s="22"/>
      <c r="Q195" s="90"/>
      <c r="R195" s="62"/>
      <c r="S195" s="137"/>
      <c r="T195" s="38"/>
      <c r="U195" s="77"/>
      <c r="W195" s="138"/>
      <c r="Y195" s="90"/>
      <c r="Z195" s="22"/>
      <c r="AA195" s="90"/>
    </row>
    <row r="196" spans="1:27" ht="15.6" x14ac:dyDescent="0.3">
      <c r="A196" s="30"/>
      <c r="B196" s="32"/>
      <c r="C196" s="32" t="s">
        <v>184</v>
      </c>
      <c r="D196" s="32"/>
      <c r="E196" s="63"/>
      <c r="F196" s="64"/>
      <c r="G196" s="58"/>
      <c r="H196" s="32"/>
      <c r="I196" s="57"/>
      <c r="J196" s="32"/>
      <c r="K196" s="32"/>
      <c r="L196" s="32"/>
      <c r="M196" s="114"/>
      <c r="N196" s="32"/>
      <c r="O196" s="90"/>
      <c r="P196" s="64"/>
      <c r="Q196" s="134">
        <f>+Q194/O194</f>
        <v>-2.7542755451949716E-2</v>
      </c>
      <c r="R196" s="134"/>
      <c r="S196" s="134"/>
      <c r="T196" s="134"/>
      <c r="U196" s="134"/>
      <c r="V196" s="134"/>
      <c r="W196" s="139"/>
      <c r="X196" s="134"/>
      <c r="Y196" s="90"/>
      <c r="Z196" s="134"/>
      <c r="AA196" s="134">
        <f>+AA194/Y194</f>
        <v>-9.0301469024764349E-3</v>
      </c>
    </row>
    <row r="197" spans="1:27" ht="15.6" x14ac:dyDescent="0.3">
      <c r="A197" s="30"/>
      <c r="B197" s="32"/>
      <c r="C197" s="32"/>
      <c r="D197" s="32"/>
      <c r="E197" s="63"/>
      <c r="F197" s="64"/>
      <c r="G197" s="58"/>
      <c r="H197" s="32"/>
      <c r="I197" s="57"/>
      <c r="J197" s="32"/>
      <c r="K197" s="32"/>
      <c r="L197" s="32"/>
      <c r="M197" s="114"/>
      <c r="N197" s="32"/>
      <c r="O197" s="90"/>
      <c r="P197" s="64"/>
      <c r="Q197" s="90"/>
      <c r="R197" s="134"/>
      <c r="S197" s="134"/>
      <c r="T197" s="134"/>
      <c r="U197" s="134"/>
      <c r="V197" s="134"/>
      <c r="W197" s="139"/>
      <c r="X197" s="134"/>
      <c r="Y197" s="90"/>
      <c r="Z197" s="134"/>
      <c r="AA197" s="90"/>
    </row>
    <row r="198" spans="1:27" ht="15.6" x14ac:dyDescent="0.3">
      <c r="A198" s="30"/>
      <c r="B198" s="32"/>
      <c r="C198" s="32"/>
      <c r="D198" s="32"/>
      <c r="E198" s="63"/>
      <c r="F198" s="64"/>
      <c r="G198" s="58"/>
      <c r="H198" s="32"/>
      <c r="I198" s="57"/>
      <c r="J198" s="32"/>
      <c r="K198" s="32"/>
      <c r="L198" s="32"/>
      <c r="M198" s="114"/>
      <c r="N198" s="32"/>
      <c r="O198" s="90"/>
      <c r="P198" s="64"/>
      <c r="Q198" s="90"/>
      <c r="R198" s="134"/>
      <c r="S198" s="134"/>
      <c r="T198" s="134"/>
      <c r="U198" s="134"/>
      <c r="V198" s="134"/>
      <c r="W198" s="139"/>
      <c r="X198" s="134"/>
      <c r="Y198" s="90"/>
      <c r="Z198" s="134"/>
      <c r="AA198" s="90"/>
    </row>
    <row r="199" spans="1:27" s="32" customFormat="1" ht="15.6" x14ac:dyDescent="0.3">
      <c r="A199" s="11" t="s">
        <v>169</v>
      </c>
      <c r="E199" s="56"/>
      <c r="F199" s="126"/>
      <c r="G199" s="58"/>
      <c r="I199" s="57"/>
      <c r="M199" s="114"/>
      <c r="O199" s="64"/>
      <c r="P199" s="65"/>
      <c r="Q199" s="64"/>
      <c r="R199" s="65"/>
      <c r="S199" s="57"/>
      <c r="W199" s="114"/>
      <c r="Y199" s="64"/>
      <c r="Z199" s="65"/>
      <c r="AA199" s="64"/>
    </row>
    <row r="200" spans="1:27" s="32" customFormat="1" ht="15.6" x14ac:dyDescent="0.3">
      <c r="A200" s="11"/>
      <c r="E200" s="56"/>
      <c r="F200" s="126"/>
      <c r="G200" s="58"/>
      <c r="I200" s="57"/>
      <c r="M200" s="114"/>
      <c r="O200" s="64"/>
      <c r="P200" s="65"/>
      <c r="Q200" s="64"/>
      <c r="R200" s="65"/>
      <c r="S200" s="57"/>
      <c r="W200" s="114"/>
      <c r="Y200" s="64"/>
      <c r="Z200" s="65"/>
      <c r="AA200" s="64"/>
    </row>
    <row r="201" spans="1:27" ht="15.6" x14ac:dyDescent="0.3">
      <c r="A201" s="140" t="s">
        <v>186</v>
      </c>
      <c r="E201" s="141"/>
      <c r="G201" s="40"/>
      <c r="P201" s="22"/>
      <c r="W201" s="72"/>
      <c r="Z201" s="22"/>
    </row>
    <row r="202" spans="1:27" ht="15.6" x14ac:dyDescent="0.3">
      <c r="E202" s="142"/>
      <c r="P202" s="22"/>
      <c r="W202" s="72"/>
      <c r="Z202" s="22"/>
    </row>
    <row r="203" spans="1:27" ht="15.6" x14ac:dyDescent="0.3">
      <c r="E203" s="142"/>
      <c r="P203" s="22"/>
      <c r="W203" s="72"/>
      <c r="Z203" s="22"/>
    </row>
    <row r="204" spans="1:27" ht="15.6" x14ac:dyDescent="0.3">
      <c r="E204" s="142"/>
      <c r="P204" s="22"/>
      <c r="W204" s="72"/>
      <c r="Z204" s="22"/>
    </row>
  </sheetData>
  <printOptions horizontalCentered="1"/>
  <pageMargins left="0.75" right="0.75" top="0.75" bottom="0.75" header="0.5" footer="0.5"/>
  <pageSetup scale="37" fitToHeight="0" orientation="landscape" horizontalDpi="4294967293" verticalDpi="4294967293" r:id="rId1"/>
  <rowBreaks count="2" manualBreakCount="2">
    <brk id="86" max="26" man="1"/>
    <brk id="157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064C1FE65DF842AE112181A0A8CAF0" ma:contentTypeVersion="" ma:contentTypeDescription="Create a new document." ma:contentTypeScope="" ma:versionID="6b5aca6bd7380d798e6d14aadfff9e1b">
  <xsd:schema xmlns:xsd="http://www.w3.org/2001/XMLSchema" xmlns:xs="http://www.w3.org/2001/XMLSchema" xmlns:p="http://schemas.microsoft.com/office/2006/metadata/properties" xmlns:ns2="$ListId:Library;" xmlns:ns3="2cb0b4b5-baab-476d-b35e-a6a55974bc19" targetNamespace="http://schemas.microsoft.com/office/2006/metadata/properties" ma:root="true" ma:fieldsID="b9b1c7f972fff8988366605ec9603587" ns2:_="" ns3:_="">
    <xsd:import namespace="$ListId:Library;"/>
    <xsd:import namespace="2cb0b4b5-baab-476d-b35e-a6a55974bc1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0b4b5-baab-476d-b35e-a6a55974bc19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713BBA-A51B-4BB0-B4C4-E8FADBEDFFCD}">
  <ds:schemaRefs>
    <ds:schemaRef ds:uri="$ListId:Library;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cb0b4b5-baab-476d-b35e-a6a55974bc19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A3ABB01-45C8-4323-9CFF-05E424757B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19F6D2-FCF3-4824-A05A-B6F9B6B85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2cb0b4b5-baab-476d-b35e-a6a55974b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 2 - Rates Comparison</vt:lpstr>
      <vt:lpstr>Ex 3 - Res Comparison</vt:lpstr>
      <vt:lpstr>'Ex 2 - Rates Comparison'!Print_Area</vt:lpstr>
      <vt:lpstr>'Ex 3 - Res Comparison'!Print_Area</vt:lpstr>
      <vt:lpstr>'Ex 2 - Rates Comparison'!Print_Titles</vt:lpstr>
      <vt:lpstr>'Ex 3 - Res Comparison'!Print_Titles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Melissa</dc:creator>
  <cp:lastModifiedBy>Bissell, Garrett E</cp:lastModifiedBy>
  <cp:lastPrinted>2021-01-15T01:37:43Z</cp:lastPrinted>
  <dcterms:created xsi:type="dcterms:W3CDTF">2020-10-20T15:11:36Z</dcterms:created>
  <dcterms:modified xsi:type="dcterms:W3CDTF">2024-03-21T12:35:30Z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0x010100E3064C1FE65DF842AE112181A0A8CAF0</vt:lpwstr>
  </property>
  <property fmtid="{D5CDD505-2E9C-101B-9397-08002B2CF9AE}" pid="3" name="MSIP_Label_a5049dce-8671-4c79-90d7-f6ec79470f4e_Enabled">
    <vt:lpwstr>true</vt:lpwstr>
  </property>
  <property fmtid="{D5CDD505-2E9C-101B-9397-08002B2CF9AE}" pid="4" name="MSIP_Label_a5049dce-8671-4c79-90d7-f6ec79470f4e_SetDate">
    <vt:lpwstr>2024-03-21T12:34:10Z</vt:lpwstr>
  </property>
  <property fmtid="{D5CDD505-2E9C-101B-9397-08002B2CF9AE}" pid="5" name="MSIP_Label_a5049dce-8671-4c79-90d7-f6ec79470f4e_Method">
    <vt:lpwstr>Privileged</vt:lpwstr>
  </property>
  <property fmtid="{D5CDD505-2E9C-101B-9397-08002B2CF9AE}" pid="6" name="MSIP_Label_a5049dce-8671-4c79-90d7-f6ec79470f4e_Name">
    <vt:lpwstr>Public</vt:lpwstr>
  </property>
  <property fmtid="{D5CDD505-2E9C-101B-9397-08002B2CF9AE}" pid="7" name="MSIP_Label_a5049dce-8671-4c79-90d7-f6ec79470f4e_SiteId">
    <vt:lpwstr>7658602a-f7b9-4209-bc62-d2bfc30dea0d</vt:lpwstr>
  </property>
  <property fmtid="{D5CDD505-2E9C-101B-9397-08002B2CF9AE}" pid="8" name="MSIP_Label_a5049dce-8671-4c79-90d7-f6ec79470f4e_ActionId">
    <vt:lpwstr>ebb3a7b4-7ece-4304-8e9e-00f7e694c430</vt:lpwstr>
  </property>
  <property fmtid="{D5CDD505-2E9C-101B-9397-08002B2CF9AE}" pid="9" name="MSIP_Label_a5049dce-8671-4c79-90d7-f6ec79470f4e_ContentBits">
    <vt:lpwstr>0</vt:lpwstr>
  </property>
  <property fmtid="{D5CDD505-2E9C-101B-9397-08002B2CF9AE}" pid="10" name="_AdHocReviewCycleID">
    <vt:i4>44926797</vt:i4>
  </property>
  <property fmtid="{D5CDD505-2E9C-101B-9397-08002B2CF9AE}" pid="11" name="_NewReviewCycle">
    <vt:lpwstr/>
  </property>
  <property fmtid="{D5CDD505-2E9C-101B-9397-08002B2CF9AE}" pid="12" name="_EmailSubject">
    <vt:lpwstr>Orange and Rockland - Formula Rate Filing (RS10 and RS19)</vt:lpwstr>
  </property>
  <property fmtid="{D5CDD505-2E9C-101B-9397-08002B2CF9AE}" pid="13" name="_AuthorEmail">
    <vt:lpwstr>GBissell@nyiso.com</vt:lpwstr>
  </property>
  <property fmtid="{D5CDD505-2E9C-101B-9397-08002B2CF9AE}" pid="14" name="_AuthorEmailDisplayName">
    <vt:lpwstr>Bissell, Garrett E</vt:lpwstr>
  </property>
</Properties>
</file>