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L:\Bissell\Transmission Rate Filings\Con Edison\Con Ed RS19 Formula Rate\Deficiency Response\"/>
    </mc:Choice>
  </mc:AlternateContent>
  <xr:revisionPtr revIDLastSave="0" documentId="13_ncr:1_{DEA50DAF-D9BB-43D4-B237-79563066B19E}" xr6:coauthVersionLast="47" xr6:coauthVersionMax="47" xr10:uidLastSave="{00000000-0000-0000-0000-000000000000}"/>
  <bookViews>
    <workbookView xWindow="22932" yWindow="-108" windowWidth="23256" windowHeight="14616" xr2:uid="{5562E370-E192-4CFD-82A2-517011A309F6}"/>
  </bookViews>
  <sheets>
    <sheet name="DP-2" sheetId="1" r:id="rId1"/>
  </sheets>
  <definedNames>
    <definedName name="_xlnm._FilterDatabase" localSheetId="0" hidden="1">'DP-2'!$A$9:$AG$229</definedName>
    <definedName name="_xlnm.Print_Area" localSheetId="0">'DP-2'!$A$1:$AH$237</definedName>
    <definedName name="_xlnm.Print_Titles" localSheetId="0">'DP-2'!$1:$10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G14" i="1" l="1"/>
  <c r="E234" i="1"/>
  <c r="AG232" i="1"/>
  <c r="AC232" i="1"/>
  <c r="Q232" i="1"/>
  <c r="G232" i="1"/>
  <c r="E232" i="1"/>
  <c r="AG230" i="1"/>
  <c r="AC230" i="1"/>
  <c r="Q230" i="1"/>
  <c r="G230" i="1"/>
  <c r="E230" i="1"/>
  <c r="AG206" i="1"/>
  <c r="AC206" i="1"/>
  <c r="Q206" i="1"/>
  <c r="G206" i="1"/>
  <c r="E206" i="1"/>
  <c r="Q193" i="1"/>
  <c r="G193" i="1"/>
  <c r="E193" i="1"/>
  <c r="AG191" i="1"/>
  <c r="AC191" i="1"/>
  <c r="Q191" i="1"/>
  <c r="G191" i="1"/>
  <c r="E191" i="1"/>
  <c r="AC185" i="1"/>
  <c r="AC193" i="1" s="1"/>
  <c r="Q185" i="1"/>
  <c r="G185" i="1"/>
  <c r="E185" i="1"/>
  <c r="AC166" i="1"/>
  <c r="Q166" i="1"/>
  <c r="G166" i="1"/>
  <c r="E166" i="1"/>
  <c r="AG154" i="1"/>
  <c r="AC154" i="1"/>
  <c r="Q154" i="1"/>
  <c r="G154" i="1"/>
  <c r="E154" i="1"/>
  <c r="AG141" i="1"/>
  <c r="AC141" i="1"/>
  <c r="Q141" i="1"/>
  <c r="G141" i="1"/>
  <c r="E141" i="1"/>
  <c r="G133" i="1"/>
  <c r="E133" i="1"/>
  <c r="AG131" i="1"/>
  <c r="AC131" i="1"/>
  <c r="Q131" i="1"/>
  <c r="G131" i="1"/>
  <c r="E131" i="1"/>
  <c r="AG125" i="1"/>
  <c r="AC125" i="1"/>
  <c r="Q125" i="1"/>
  <c r="G125" i="1"/>
  <c r="E125" i="1"/>
  <c r="AG93" i="1"/>
  <c r="AC93" i="1"/>
  <c r="Q93" i="1"/>
  <c r="G93" i="1"/>
  <c r="E93" i="1"/>
  <c r="AG79" i="1"/>
  <c r="AC79" i="1"/>
  <c r="Q79" i="1"/>
  <c r="G79" i="1"/>
  <c r="E79" i="1"/>
  <c r="Q77" i="1"/>
  <c r="Q71" i="1"/>
  <c r="Q65" i="1"/>
  <c r="Q59" i="1"/>
  <c r="E77" i="1"/>
  <c r="E71" i="1"/>
  <c r="E65" i="1"/>
  <c r="E59" i="1"/>
  <c r="AG49" i="1"/>
  <c r="AC49" i="1"/>
  <c r="Q49" i="1"/>
  <c r="G49" i="1"/>
  <c r="E49" i="1"/>
  <c r="E47" i="1"/>
  <c r="E43" i="1"/>
  <c r="E38" i="1"/>
  <c r="E33" i="1"/>
  <c r="E29" i="1"/>
  <c r="AG21" i="1"/>
  <c r="AC21" i="1"/>
  <c r="S21" i="1"/>
  <c r="Q21" i="1"/>
  <c r="G21" i="1"/>
  <c r="E21" i="1"/>
  <c r="AC19" i="1" l="1"/>
  <c r="AC18" i="1"/>
  <c r="AC17" i="1"/>
  <c r="AC16" i="1"/>
  <c r="AC15" i="1"/>
  <c r="Q19" i="1"/>
  <c r="Q18" i="1"/>
  <c r="Q17" i="1"/>
  <c r="Q16" i="1"/>
  <c r="Q15" i="1"/>
  <c r="AG17" i="1"/>
  <c r="AC188" i="1" l="1"/>
  <c r="AC189" i="1"/>
  <c r="Q189" i="1"/>
  <c r="Q172" i="1" l="1"/>
  <c r="AG172" i="1" s="1"/>
  <c r="Q171" i="1"/>
  <c r="AG171" i="1" s="1"/>
  <c r="Q159" i="1"/>
  <c r="AG159" i="1" s="1"/>
  <c r="AG119" i="1"/>
  <c r="AG118" i="1"/>
  <c r="AG116" i="1"/>
  <c r="AG115" i="1"/>
  <c r="AG98" i="1"/>
  <c r="AG97" i="1"/>
  <c r="AG90" i="1"/>
  <c r="AG83" i="1"/>
  <c r="AG82" i="1"/>
  <c r="Q188" i="1"/>
  <c r="AG188" i="1" s="1"/>
  <c r="Q114" i="1"/>
  <c r="AG114" i="1" s="1"/>
  <c r="Q113" i="1"/>
  <c r="AG113" i="1" s="1"/>
  <c r="Q117" i="1"/>
  <c r="AG117" i="1" s="1"/>
  <c r="Q120" i="1"/>
  <c r="AG120" i="1" s="1"/>
  <c r="Q121" i="1"/>
  <c r="AG121" i="1" s="1"/>
  <c r="Q122" i="1"/>
  <c r="AG122" i="1" s="1"/>
  <c r="Q123" i="1"/>
  <c r="AG123" i="1" s="1"/>
  <c r="Q112" i="1"/>
  <c r="AG112" i="1" s="1"/>
  <c r="Q111" i="1"/>
  <c r="AG111" i="1" s="1"/>
  <c r="Q110" i="1"/>
  <c r="AG110" i="1" s="1"/>
  <c r="Q109" i="1"/>
  <c r="AG109" i="1" s="1"/>
  <c r="Q108" i="1"/>
  <c r="AG108" i="1" s="1"/>
  <c r="Q107" i="1"/>
  <c r="AG107" i="1" s="1"/>
  <c r="Q105" i="1"/>
  <c r="AG105" i="1" s="1"/>
  <c r="Q104" i="1"/>
  <c r="AG104" i="1" s="1"/>
  <c r="Q103" i="1"/>
  <c r="AG103" i="1" s="1"/>
  <c r="Q102" i="1"/>
  <c r="AG102" i="1" s="1"/>
  <c r="Q101" i="1"/>
  <c r="AG101" i="1" s="1"/>
  <c r="Q100" i="1"/>
  <c r="AG100" i="1" s="1"/>
  <c r="Q99" i="1"/>
  <c r="AG99" i="1" s="1"/>
  <c r="Q96" i="1"/>
  <c r="AG96" i="1" s="1"/>
  <c r="Q91" i="1"/>
  <c r="AG91" i="1" s="1"/>
  <c r="Q89" i="1"/>
  <c r="AG89" i="1" s="1"/>
  <c r="Q88" i="1"/>
  <c r="AG88" i="1" s="1"/>
  <c r="Q87" i="1"/>
  <c r="AG87" i="1" s="1"/>
  <c r="Q86" i="1"/>
  <c r="AG86" i="1" s="1"/>
  <c r="Q85" i="1"/>
  <c r="AG85" i="1" s="1"/>
  <c r="Q84" i="1"/>
  <c r="AG84" i="1" s="1"/>
  <c r="Q76" i="1"/>
  <c r="AG76" i="1" s="1"/>
  <c r="Q75" i="1"/>
  <c r="AG75" i="1" s="1"/>
  <c r="Q74" i="1"/>
  <c r="AG74" i="1" s="1"/>
  <c r="Q70" i="1"/>
  <c r="AG70" i="1" s="1"/>
  <c r="Q69" i="1"/>
  <c r="AG69" i="1" s="1"/>
  <c r="Q68" i="1"/>
  <c r="Q64" i="1"/>
  <c r="Q63" i="1"/>
  <c r="Q62" i="1"/>
  <c r="Q58" i="1"/>
  <c r="AG58" i="1" s="1"/>
  <c r="Q57" i="1"/>
  <c r="Q56" i="1"/>
  <c r="Q224" i="1"/>
  <c r="AG224" i="1" s="1"/>
  <c r="Q225" i="1"/>
  <c r="AG225" i="1" s="1"/>
  <c r="AG220" i="1"/>
  <c r="AG189" i="1"/>
  <c r="Q129" i="1"/>
  <c r="AG129" i="1" s="1"/>
  <c r="Q128" i="1"/>
  <c r="Q181" i="1"/>
  <c r="Q179" i="1"/>
  <c r="Q178" i="1"/>
  <c r="Q198" i="1"/>
  <c r="Q199" i="1"/>
  <c r="Q200" i="1"/>
  <c r="Q201" i="1"/>
  <c r="Q202" i="1"/>
  <c r="Q203" i="1"/>
  <c r="Q204" i="1"/>
  <c r="AG56" i="1"/>
  <c r="AG57" i="1" l="1"/>
  <c r="AG128" i="1"/>
  <c r="Q106" i="1"/>
  <c r="AG106" i="1" s="1"/>
  <c r="S125" i="1" l="1"/>
  <c r="Q217" i="1"/>
  <c r="Q210" i="1"/>
  <c r="Q183" i="1"/>
  <c r="Q182" i="1"/>
  <c r="Q180" i="1"/>
  <c r="Q177" i="1"/>
  <c r="Q176" i="1"/>
  <c r="Q175" i="1"/>
  <c r="Q174" i="1"/>
  <c r="Q173" i="1"/>
  <c r="Q170" i="1"/>
  <c r="Q162" i="1"/>
  <c r="AG162" i="1" s="1"/>
  <c r="Q160" i="1"/>
  <c r="AG160" i="1" s="1"/>
  <c r="Q158" i="1"/>
  <c r="AG158" i="1" s="1"/>
  <c r="Q152" i="1"/>
  <c r="Q151" i="1"/>
  <c r="Q150" i="1"/>
  <c r="Q149" i="1"/>
  <c r="Q148" i="1"/>
  <c r="Q147" i="1"/>
  <c r="Q146" i="1"/>
  <c r="Q145" i="1"/>
  <c r="AC47" i="1"/>
  <c r="Q46" i="1"/>
  <c r="Q47" i="1" s="1"/>
  <c r="Q42" i="1"/>
  <c r="Q41" i="1"/>
  <c r="Q37" i="1"/>
  <c r="Q36" i="1"/>
  <c r="AC33" i="1"/>
  <c r="AC29" i="1"/>
  <c r="AE16" i="1"/>
  <c r="AE18" i="1"/>
  <c r="AE14" i="1"/>
  <c r="AC14" i="1" s="1"/>
  <c r="AG166" i="1" l="1"/>
  <c r="AG174" i="1"/>
  <c r="AG147" i="1"/>
  <c r="Q38" i="1"/>
  <c r="AG151" i="1"/>
  <c r="AG175" i="1"/>
  <c r="AG64" i="1"/>
  <c r="AG173" i="1"/>
  <c r="AG178" i="1"/>
  <c r="AG181" i="1"/>
  <c r="AG146" i="1"/>
  <c r="AG37" i="1"/>
  <c r="Q222" i="1"/>
  <c r="AG222" i="1" s="1"/>
  <c r="Q219" i="1"/>
  <c r="AG219" i="1" s="1"/>
  <c r="Q221" i="1"/>
  <c r="AG217" i="1"/>
  <c r="AG150" i="1"/>
  <c r="AG177" i="1"/>
  <c r="AG182" i="1"/>
  <c r="AC38" i="1"/>
  <c r="AC77" i="1"/>
  <c r="AE77" i="1" s="1"/>
  <c r="AG63" i="1"/>
  <c r="Q28" i="1"/>
  <c r="AG28" i="1" s="1"/>
  <c r="S77" i="1"/>
  <c r="AC71" i="1"/>
  <c r="AG145" i="1"/>
  <c r="AG176" i="1"/>
  <c r="Q211" i="1"/>
  <c r="AG180" i="1"/>
  <c r="Q215" i="1"/>
  <c r="AG215" i="1" s="1"/>
  <c r="AG46" i="1"/>
  <c r="AG47" i="1" s="1"/>
  <c r="AC59" i="1"/>
  <c r="AG149" i="1"/>
  <c r="AG42" i="1"/>
  <c r="AG179" i="1"/>
  <c r="AG183" i="1"/>
  <c r="AG170" i="1"/>
  <c r="AG148" i="1"/>
  <c r="AG152" i="1"/>
  <c r="Q157" i="1"/>
  <c r="AG157" i="1" s="1"/>
  <c r="Q32" i="1"/>
  <c r="Q33" i="1" s="1"/>
  <c r="AG36" i="1"/>
  <c r="AG210" i="1"/>
  <c r="Q218" i="1"/>
  <c r="Q43" i="1"/>
  <c r="AG41" i="1"/>
  <c r="Q216" i="1"/>
  <c r="Q212" i="1"/>
  <c r="AG212" i="1" s="1"/>
  <c r="Q226" i="1"/>
  <c r="Q227" i="1"/>
  <c r="AG227" i="1" s="1"/>
  <c r="AG68" i="1"/>
  <c r="AC65" i="1"/>
  <c r="Q138" i="1"/>
  <c r="Q144" i="1"/>
  <c r="Q14" i="1"/>
  <c r="AC43" i="1"/>
  <c r="AG203" i="1"/>
  <c r="Q223" i="1"/>
  <c r="Q169" i="1"/>
  <c r="AG185" i="1" l="1"/>
  <c r="AG193" i="1" s="1"/>
  <c r="AG38" i="1"/>
  <c r="AE21" i="1"/>
  <c r="AE43" i="1"/>
  <c r="AG144" i="1"/>
  <c r="S154" i="1"/>
  <c r="S38" i="1"/>
  <c r="Q29" i="1"/>
  <c r="AE38" i="1"/>
  <c r="S59" i="1"/>
  <c r="AE185" i="1"/>
  <c r="AG43" i="1"/>
  <c r="AE59" i="1"/>
  <c r="AG211" i="1"/>
  <c r="AE71" i="1"/>
  <c r="AG77" i="1"/>
  <c r="AE65" i="1"/>
  <c r="S43" i="1"/>
  <c r="AG32" i="1"/>
  <c r="AG33" i="1" s="1"/>
  <c r="Q209" i="1"/>
  <c r="AG169" i="1"/>
  <c r="S65" i="1"/>
  <c r="AG226" i="1"/>
  <c r="S93" i="1"/>
  <c r="AE93" i="1"/>
  <c r="AG18" i="1"/>
  <c r="AG198" i="1"/>
  <c r="Q213" i="1"/>
  <c r="Q214" i="1"/>
  <c r="AE125" i="1"/>
  <c r="AG202" i="1"/>
  <c r="AG221" i="1"/>
  <c r="AG71" i="1"/>
  <c r="S71" i="1"/>
  <c r="AE154" i="1"/>
  <c r="AG16" i="1"/>
  <c r="AG200" i="1"/>
  <c r="Q228" i="1"/>
  <c r="AG59" i="1"/>
  <c r="S185" i="1"/>
  <c r="AG62" i="1"/>
  <c r="AG65" i="1" s="1"/>
  <c r="AG138" i="1"/>
  <c r="AG216" i="1"/>
  <c r="AG223" i="1"/>
  <c r="AG218" i="1"/>
  <c r="S230" i="1" l="1"/>
  <c r="Q133" i="1"/>
  <c r="AG29" i="1"/>
  <c r="S49" i="1"/>
  <c r="AG214" i="1"/>
  <c r="AG209" i="1"/>
  <c r="AE79" i="1"/>
  <c r="AG201" i="1"/>
  <c r="AE49" i="1"/>
  <c r="AG204" i="1"/>
  <c r="S206" i="1"/>
  <c r="AG199" i="1"/>
  <c r="AE206" i="1"/>
  <c r="AC133" i="1"/>
  <c r="AG213" i="1"/>
  <c r="AE230" i="1"/>
  <c r="AG228" i="1"/>
  <c r="S79" i="1" l="1"/>
  <c r="S133" i="1"/>
  <c r="AG133" i="1"/>
  <c r="S232" i="1"/>
  <c r="AE133" i="1"/>
  <c r="AE232" i="1"/>
  <c r="Q161" i="1"/>
  <c r="AG161" i="1" s="1"/>
  <c r="Q163" i="1"/>
  <c r="AG163" i="1" s="1"/>
  <c r="Q164" i="1"/>
  <c r="AG164" i="1" s="1"/>
  <c r="AE166" i="1" l="1"/>
  <c r="G234" i="1"/>
  <c r="AC234" i="1"/>
  <c r="AE193" i="1" l="1"/>
  <c r="AE234" i="1"/>
  <c r="S166" i="1"/>
  <c r="Q234" i="1"/>
  <c r="S193" i="1"/>
  <c r="AG234" i="1" l="1"/>
  <c r="S234" i="1"/>
</calcChain>
</file>

<file path=xl/sharedStrings.xml><?xml version="1.0" encoding="utf-8"?>
<sst xmlns="http://schemas.openxmlformats.org/spreadsheetml/2006/main" count="807" uniqueCount="201">
  <si>
    <t>CONSOLIDATED EDISON COMPANY OF NEW YORK, INC.</t>
  </si>
  <si>
    <t>SUMMARY OF ANNUAL DEPRECIATION RATES AS OF DECEMBER 31, 2020</t>
  </si>
  <si>
    <t>EXISTING</t>
  </si>
  <si>
    <t>PROPOSED</t>
  </si>
  <si>
    <t>ORIGINAL COST</t>
  </si>
  <si>
    <t>BOOK</t>
  </si>
  <si>
    <t>PROBABLE</t>
  </si>
  <si>
    <t>NET</t>
  </si>
  <si>
    <t>CALCULATED</t>
  </si>
  <si>
    <t>AS OF</t>
  </si>
  <si>
    <t>DEPRECIATION</t>
  </si>
  <si>
    <t>RETIREMENT</t>
  </si>
  <si>
    <t>SURVIVOR</t>
  </si>
  <si>
    <t>SALVAGE</t>
  </si>
  <si>
    <t xml:space="preserve">   </t>
  </si>
  <si>
    <t>ANNUAL ACCRUAL</t>
  </si>
  <si>
    <t>INCREASE/</t>
  </si>
  <si>
    <t>ACCOUNT</t>
  </si>
  <si>
    <t>DECEMBER 31, 2020</t>
  </si>
  <si>
    <t>RESERVE</t>
  </si>
  <si>
    <t>DATE</t>
  </si>
  <si>
    <t>CURVE</t>
  </si>
  <si>
    <t>PERCENT</t>
  </si>
  <si>
    <t>AMOUNT</t>
  </si>
  <si>
    <t>RATE</t>
  </si>
  <si>
    <t>DECREASE</t>
  </si>
  <si>
    <t>(1)</t>
  </si>
  <si>
    <t>(2)</t>
  </si>
  <si>
    <t>(3)</t>
  </si>
  <si>
    <t>(8)</t>
  </si>
  <si>
    <t>(4)</t>
  </si>
  <si>
    <t>(5)</t>
  </si>
  <si>
    <t>(9)</t>
  </si>
  <si>
    <t>(10)</t>
  </si>
  <si>
    <t>(11)</t>
  </si>
  <si>
    <t>(12)</t>
  </si>
  <si>
    <t>ELECTRIC PLANT</t>
  </si>
  <si>
    <t>INTANGIBLE PLANT</t>
  </si>
  <si>
    <t>SOFTWARE - 5 YEAR</t>
  </si>
  <si>
    <t>-</t>
  </si>
  <si>
    <t>SQ</t>
  </si>
  <si>
    <t>SOFTWARE - 15 YEAR</t>
  </si>
  <si>
    <t>SOFTWARE - TRANSMISSION</t>
  </si>
  <si>
    <t>TOTAL INTANGIBLE PLANT</t>
  </si>
  <si>
    <t>STEAM PRODUCTION PLANT</t>
  </si>
  <si>
    <t>LAND AND LAND RIGHTS</t>
  </si>
  <si>
    <t>STRUCTURES AND IMPROVEMENTS</t>
  </si>
  <si>
    <t>EAST RIVER STATION</t>
  </si>
  <si>
    <t>L0.5 (A)</t>
  </si>
  <si>
    <t>TOTAL STRUCTURES AND IMPROVEMENTS</t>
  </si>
  <si>
    <t>BOILER PLANT EQUIPMENT</t>
  </si>
  <si>
    <t>TOTAL BOILER PLANT EQUIPMENT</t>
  </si>
  <si>
    <t>TURBOGENERATOR UNITS</t>
  </si>
  <si>
    <t>L0 (A)</t>
  </si>
  <si>
    <t>74TH STREET STATION</t>
  </si>
  <si>
    <t>TOTAL TURBOGENERATOR UNITS</t>
  </si>
  <si>
    <t>ACCESSORY ELECTRIC EQUIPMENT</t>
  </si>
  <si>
    <t>S0.5 (A)</t>
  </si>
  <si>
    <t>BROOKLYN GENERAL SPARE POWER EQUIPMENT</t>
  </si>
  <si>
    <t>R2.5 (A)</t>
  </si>
  <si>
    <t>TOTAL ACCESSORY ELECTRIC EQUIPMENT</t>
  </si>
  <si>
    <t>MISCELLANEOUS POWER PLANT EQUIPMENT</t>
  </si>
  <si>
    <t>S1 (A)</t>
  </si>
  <si>
    <t>TOTAL MISCELLANEOUS POWER PLANT EQUIPMENT</t>
  </si>
  <si>
    <t>TOTAL STEAM PRODUCTION PLANT</t>
  </si>
  <si>
    <t>OTHER PRODUCTION PLANT</t>
  </si>
  <si>
    <t>R1 (A)</t>
  </si>
  <si>
    <t>59TH STREET STATION</t>
  </si>
  <si>
    <t>FUEL HOLDERS, PRODUCERS AND ACCESSORIES</t>
  </si>
  <si>
    <t>HUDSON AVENUE</t>
  </si>
  <si>
    <t>TOTAL FUEL HOLDERS, PRODUCERS AND ACCESSORIES</t>
  </si>
  <si>
    <t>GENERATORS</t>
  </si>
  <si>
    <t>TOTAL GENERATORS</t>
  </si>
  <si>
    <t>R1.5 (A)</t>
  </si>
  <si>
    <t>TOTAL OTHER PRODUCTION PLANT</t>
  </si>
  <si>
    <t>TRANSMISSION PLANT</t>
  </si>
  <si>
    <t>LAND AND LAND RIGHTS - FEE</t>
  </si>
  <si>
    <t>LAND AND LAND USE - FUTURE USE</t>
  </si>
  <si>
    <t xml:space="preserve">STRUCTURES AND IMPROVEMENTS  </t>
  </si>
  <si>
    <t>R2</t>
  </si>
  <si>
    <t>STATION EQUIPMENT</t>
  </si>
  <si>
    <t>S0</t>
  </si>
  <si>
    <t>TOWERS AND FIXTURES</t>
  </si>
  <si>
    <t>R4</t>
  </si>
  <si>
    <t>OVERHEAD CONDUCTORS AND DEVICES</t>
  </si>
  <si>
    <t>UNDERGROUND CONDUIT</t>
  </si>
  <si>
    <t>S4</t>
  </si>
  <si>
    <t>UNDERGROUND CONDUIT - MANHATTAN AND BRONX</t>
  </si>
  <si>
    <t>UNDERGROUND CONDUIT - FUTURE USE</t>
  </si>
  <si>
    <t>UNDERGROUND CONDUCTORS AND DEVICES</t>
  </si>
  <si>
    <t>R2.5</t>
  </si>
  <si>
    <t>TOTAL TRANSMISSION PLANT</t>
  </si>
  <si>
    <t>DISTRIBUTION PLANT</t>
  </si>
  <si>
    <t>LAND AND LAND RIGHTS - EASEMENTS / LEASEHOLDS</t>
  </si>
  <si>
    <t>LAND AND LAND RIGHTS - EASEMENTS - FUTURE USE</t>
  </si>
  <si>
    <t>R1.5</t>
  </si>
  <si>
    <t>STATION EQUIPMENT - BQDM</t>
  </si>
  <si>
    <t>ENERGY STORAGE EQUIPMENT - BQDM</t>
  </si>
  <si>
    <t>POLES, TOWERS AND FIXTURES</t>
  </si>
  <si>
    <t>R1</t>
  </si>
  <si>
    <t>R0.5</t>
  </si>
  <si>
    <t>UNDERGROUND CONDUIT - BQDM</t>
  </si>
  <si>
    <t>UNDERGROUND CONDUCTORS AND DEVICES - BQDM</t>
  </si>
  <si>
    <t>LINE TRANSFORMERS - OVERHEAD</t>
  </si>
  <si>
    <t>LINE TRANSFORMERS - UNDERGROUND</t>
  </si>
  <si>
    <t>LINE TRANSFORMERS - UNDERGROUND - BQDM</t>
  </si>
  <si>
    <t>SERVICES - OVERHEAD</t>
  </si>
  <si>
    <t>SERVICES - UNDERGROUND</t>
  </si>
  <si>
    <t>METERS - ELECTROMECHANICAL</t>
  </si>
  <si>
    <t>METERS - SOLID STATE</t>
  </si>
  <si>
    <t>S1</t>
  </si>
  <si>
    <t>METERS - AMI</t>
  </si>
  <si>
    <t>S2</t>
  </si>
  <si>
    <t>METER INSTALLATIONS - ELECTROMECHANICAL</t>
  </si>
  <si>
    <t>METER INSTALLATIONS - SOLID STATE</t>
  </si>
  <si>
    <t>METER INSTALLATIONS - AMI</t>
  </si>
  <si>
    <t>INSTALLATIONS ON CUSTOMERS' PREMISES</t>
  </si>
  <si>
    <t>TOTAL DISTRIBUTION PLANT</t>
  </si>
  <si>
    <t>TOTAL ELECTRIC PLANT</t>
  </si>
  <si>
    <t>GAS PLANT</t>
  </si>
  <si>
    <t>CAPITALIZED SOFTWARE - 5 YEAR</t>
  </si>
  <si>
    <t xml:space="preserve">          </t>
  </si>
  <si>
    <t>OTHER STORAGE PLANT</t>
  </si>
  <si>
    <t>LAND AND LAND RIGHTS - LIQUEFIED STORAGE</t>
  </si>
  <si>
    <t>GAS HOLDERS</t>
  </si>
  <si>
    <t>S2.5 (A)</t>
  </si>
  <si>
    <t>PURIFICATION EQUIPMENT</t>
  </si>
  <si>
    <t>LIQUEFACTION EQUIPMENT</t>
  </si>
  <si>
    <t>R4 (A)</t>
  </si>
  <si>
    <t>VAPORIZING EQUIPMENT</t>
  </si>
  <si>
    <t>COMPRESSOR EQUIPMENT</t>
  </si>
  <si>
    <t>MEASURING AND REGULATING EQUIPMENT</t>
  </si>
  <si>
    <t>OTHER EQUIPMENT</t>
  </si>
  <si>
    <t>S0 (A)</t>
  </si>
  <si>
    <t>TOTAL OTHER STORAGE PLANT</t>
  </si>
  <si>
    <t>S0.5</t>
  </si>
  <si>
    <t>MAINS - ALL OTHER</t>
  </si>
  <si>
    <t>MAINS - ALL OTHER - LEAK PRONE PIPE</t>
  </si>
  <si>
    <t>SQUARE</t>
  </si>
  <si>
    <t>MAINS - CAST IRON</t>
  </si>
  <si>
    <t>MAINS - TUNNEL</t>
  </si>
  <si>
    <t>MAINS - STEEL - INTERRUPTIBLE</t>
  </si>
  <si>
    <t>COMPRESSOR STATION EQUIPMENT</t>
  </si>
  <si>
    <t>R3</t>
  </si>
  <si>
    <t>UNDERGROUND GAS STORAGE</t>
  </si>
  <si>
    <t>MAINS - STEEL INTERRUPTIBLE</t>
  </si>
  <si>
    <t>MAINS - CAST IRON INTERRUPTIBLE</t>
  </si>
  <si>
    <t>SERVICES - ALL OTHER</t>
  </si>
  <si>
    <t>SERVICES - ALL OTHER - LEAK PRONE PIPE</t>
  </si>
  <si>
    <t>SERVICES - INTERRUPTIBLE</t>
  </si>
  <si>
    <t>METERS - PURCHASES</t>
  </si>
  <si>
    <t>METERS - PURCHASES - AMI</t>
  </si>
  <si>
    <t>METERS - INSTALLATIONS</t>
  </si>
  <si>
    <t>METERS - INSTALLATIONS - AMI</t>
  </si>
  <si>
    <t>TOTAL GAS PLANT</t>
  </si>
  <si>
    <t>COMMON PLANT</t>
  </si>
  <si>
    <t>SOFTWARE - 10 YEAR</t>
  </si>
  <si>
    <t>AMI SOFTWARE</t>
  </si>
  <si>
    <t>SOFTWARE - 5 YEAR - CLOUD</t>
  </si>
  <si>
    <t>AMI SOFTWARE - CLOUD</t>
  </si>
  <si>
    <t>ORACLE STRATEGIC AGREEMENT</t>
  </si>
  <si>
    <t>GENERAL PLANT</t>
  </si>
  <si>
    <t>STRUCTURES AND IMPROVEMENTS - CAPITAL LEASE</t>
  </si>
  <si>
    <t>OTHER OFFICE FURNITURE AND EQUIPMENT - FURNITURE</t>
  </si>
  <si>
    <t>OTHER OFFICE FURNITURE AND EQUIPMENT - MACHINES</t>
  </si>
  <si>
    <t>EDP EQUIPMENT</t>
  </si>
  <si>
    <t xml:space="preserve">EDP EQUIPMENT - ERRP </t>
  </si>
  <si>
    <t>TRANSPORTATION EQUIPMENT</t>
  </si>
  <si>
    <t>STORES EQUIPMENT</t>
  </si>
  <si>
    <t>TOOLS, SHOP AND GARAGE EQUIPMENT</t>
  </si>
  <si>
    <t>LABORATORY EQUIPMENT</t>
  </si>
  <si>
    <t>LABORATORY EQUIPMENT - EMB</t>
  </si>
  <si>
    <t>POWER OPERATED EQUIPMENT</t>
  </si>
  <si>
    <t>COMMUNICATION EQUIPMENT</t>
  </si>
  <si>
    <t>COMMUNICATION EQUIPMENT - AMI</t>
  </si>
  <si>
    <t>LIGHT TOWER LEASE</t>
  </si>
  <si>
    <t>COMMUNICATION EQUIPMENT - NG DETECTORS</t>
  </si>
  <si>
    <t>MISCELLANEOUS EQUIPMENT</t>
  </si>
  <si>
    <t>MISCELLANEOUS EQUIPMENT - SUB</t>
  </si>
  <si>
    <t>MISCELLANEOUS EQUIPMENT - EMB</t>
  </si>
  <si>
    <t>TOTAL GENERAL PLANT</t>
  </si>
  <si>
    <t>TOTAL COMMON PLANT</t>
  </si>
  <si>
    <t>GRAND TOTAL</t>
  </si>
  <si>
    <t>(A) LIFE SPAN METHOD IS USED.  CURVE SHOWN IS INTERIM SURVIVOR CURVE.</t>
  </si>
  <si>
    <t>R3 (A)</t>
  </si>
  <si>
    <t>L1 (A)</t>
  </si>
  <si>
    <t>(B)</t>
  </si>
  <si>
    <t>TRANSPORTATION EQUIPMENT - LIGHT TRUCKS</t>
  </si>
  <si>
    <t>(6)</t>
  </si>
  <si>
    <t>(7)=(2)x(8)</t>
  </si>
  <si>
    <t>(13)</t>
  </si>
  <si>
    <t>(14)=(12)-(7)</t>
  </si>
  <si>
    <t>SOFTWARE - TRANSMISSION - CLOUD</t>
  </si>
  <si>
    <t>SOFTWARE - 15 YEAR - CLOUD</t>
  </si>
  <si>
    <t>HOUSE REGULATORS - PURCHASES</t>
  </si>
  <si>
    <t>HOUSE REGULATORS - INSTALLATIONS</t>
  </si>
  <si>
    <t>STREET LIGHTING AND SIGNAL SYSTEMS - OVERHEAD</t>
  </si>
  <si>
    <t>STREET LIGHTING AND SIGNAL SYSTEMS - UNDERGROUND</t>
  </si>
  <si>
    <t>CAPITALIZED SOFTWARE - 5 YEAR - CLOUD</t>
  </si>
  <si>
    <t>(B) PER RATE CASE NO. 16-E-0060, THE UNRECOVERED COSTS OF LEGACY METERS AND METER INSTALLATIONS WILL BE RECOVERED OVER A 15-YEAR PERIOD UPON COMPLETION OF THE AMI PROGRAM.</t>
  </si>
  <si>
    <t>Attachment 5-1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</si>
</sst>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[$-409]mmmm\ d\,\ yyyy;@"/>
    <numFmt numFmtId="165" formatCode="0_);\(0\)"/>
    <numFmt numFmtId="166" formatCode="_(* #,##0_);_(* \(#,##0\);_(* &quot;-&quot;??_);_(@_)"/>
    <numFmt numFmtId="167" formatCode="mm\-yyyy"/>
    <numFmt numFmtId="168" formatCode="0.000"/>
  </numFmts>
  <fonts count="8" x14ac:knownFonts="1">
    <font>
      <sz val="12"/>
      <name val="Arial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sz val="10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16">
    <xf numFmtId="164" fontId="0" fillId="0" borderId="0"/>
    <xf numFmtId="43" fontId="2" fillId="0" borderId="0" applyFont="0" applyFill="0" applyBorder="0" applyAlignment="0" applyProtection="0"/>
    <xf numFmtId="164" fontId="2" fillId="0" borderId="0"/>
    <xf numFmtId="43" fontId="2" fillId="0" borderId="0" applyFont="0" applyFill="0" applyBorder="0" applyAlignment="0" applyProtection="0"/>
    <xf numFmtId="164" fontId="5" fillId="0" borderId="0"/>
    <xf numFmtId="0" fontId="6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131">
    <xf numFmtId="164" fontId="0" fillId="0" borderId="0" xfId="0"/>
    <xf numFmtId="2" fontId="2" fillId="0" borderId="0" xfId="0" applyNumberFormat="1" applyFont="1"/>
    <xf numFmtId="164" fontId="2" fillId="0" borderId="0" xfId="0" applyFont="1"/>
    <xf numFmtId="39" fontId="2" fillId="0" borderId="0" xfId="0" applyNumberFormat="1" applyFont="1"/>
    <xf numFmtId="166" fontId="2" fillId="0" borderId="0" xfId="1" applyNumberFormat="1" applyFont="1" applyAlignment="1"/>
    <xf numFmtId="37" fontId="2" fillId="0" borderId="0" xfId="0" applyNumberFormat="1" applyFont="1"/>
    <xf numFmtId="0" fontId="2" fillId="0" borderId="0" xfId="0" applyNumberFormat="1" applyFont="1"/>
    <xf numFmtId="165" fontId="2" fillId="0" borderId="0" xfId="0" applyNumberFormat="1" applyFont="1"/>
    <xf numFmtId="43" fontId="2" fillId="0" borderId="0" xfId="1" applyFont="1" applyAlignment="1"/>
    <xf numFmtId="43" fontId="0" fillId="0" borderId="0" xfId="1" applyFont="1" applyFill="1" applyBorder="1"/>
    <xf numFmtId="43" fontId="0" fillId="0" borderId="1" xfId="1" applyFont="1" applyFill="1" applyBorder="1"/>
    <xf numFmtId="43" fontId="0" fillId="0" borderId="0" xfId="1" applyFont="1" applyFill="1"/>
    <xf numFmtId="43" fontId="2" fillId="0" borderId="0" xfId="3" applyFont="1" applyFill="1" applyAlignment="1"/>
    <xf numFmtId="166" fontId="2" fillId="0" borderId="1" xfId="1" applyNumberFormat="1" applyFont="1" applyFill="1" applyBorder="1"/>
    <xf numFmtId="166" fontId="2" fillId="0" borderId="0" xfId="1" applyNumberFormat="1" applyFont="1" applyFill="1" applyBorder="1"/>
    <xf numFmtId="43" fontId="2" fillId="0" borderId="0" xfId="3" applyFont="1" applyFill="1" applyBorder="1" applyAlignment="1"/>
    <xf numFmtId="43" fontId="2" fillId="0" borderId="0" xfId="1" applyFont="1" applyFill="1" applyAlignment="1"/>
    <xf numFmtId="166" fontId="2" fillId="0" borderId="0" xfId="3" applyNumberFormat="1" applyFont="1" applyFill="1" applyAlignment="1"/>
    <xf numFmtId="166" fontId="2" fillId="0" borderId="0" xfId="1" applyNumberFormat="1" applyFont="1" applyFill="1" applyAlignment="1"/>
    <xf numFmtId="166" fontId="6" fillId="0" borderId="0" xfId="3" applyNumberFormat="1" applyFont="1" applyFill="1"/>
    <xf numFmtId="166" fontId="6" fillId="0" borderId="0" xfId="3" applyNumberFormat="1" applyFont="1" applyFill="1" applyAlignment="1">
      <alignment horizontal="center"/>
    </xf>
    <xf numFmtId="43" fontId="6" fillId="0" borderId="0" xfId="3" applyFont="1" applyFill="1"/>
    <xf numFmtId="43" fontId="2" fillId="0" borderId="0" xfId="3" applyFont="1" applyFill="1" applyBorder="1"/>
    <xf numFmtId="43" fontId="6" fillId="0" borderId="0" xfId="3" applyFont="1" applyFill="1" applyAlignment="1">
      <alignment horizontal="right"/>
    </xf>
    <xf numFmtId="166" fontId="6" fillId="0" borderId="0" xfId="3" applyNumberFormat="1" applyFont="1" applyFill="1" applyBorder="1"/>
    <xf numFmtId="43" fontId="6" fillId="0" borderId="0" xfId="3" applyFont="1" applyFill="1" applyBorder="1" applyAlignment="1">
      <alignment horizontal="right"/>
    </xf>
    <xf numFmtId="43" fontId="2" fillId="0" borderId="1" xfId="1" applyFont="1" applyFill="1" applyBorder="1" applyAlignment="1"/>
    <xf numFmtId="43" fontId="6" fillId="0" borderId="0" xfId="3" applyFont="1" applyFill="1" applyBorder="1"/>
    <xf numFmtId="166" fontId="6" fillId="0" borderId="0" xfId="1" applyNumberFormat="1" applyFont="1" applyFill="1"/>
    <xf numFmtId="43" fontId="3" fillId="0" borderId="0" xfId="1" applyFont="1" applyFill="1" applyAlignment="1"/>
    <xf numFmtId="43" fontId="7" fillId="0" borderId="0" xfId="3" applyFont="1" applyFill="1"/>
    <xf numFmtId="43" fontId="2" fillId="0" borderId="0" xfId="1" applyFont="1" applyFill="1" applyBorder="1" applyAlignment="1"/>
    <xf numFmtId="166" fontId="6" fillId="0" borderId="0" xfId="3" applyNumberFormat="1" applyFont="1" applyFill="1" applyBorder="1" applyAlignment="1">
      <alignment horizontal="center"/>
    </xf>
    <xf numFmtId="43" fontId="3" fillId="0" borderId="1" xfId="1" applyFont="1" applyFill="1" applyBorder="1" applyAlignment="1"/>
    <xf numFmtId="166" fontId="3" fillId="0" borderId="1" xfId="1" applyNumberFormat="1" applyFont="1" applyFill="1" applyBorder="1" applyAlignment="1"/>
    <xf numFmtId="166" fontId="3" fillId="0" borderId="1" xfId="3" applyNumberFormat="1" applyFont="1" applyFill="1" applyBorder="1" applyAlignment="1"/>
    <xf numFmtId="166" fontId="2" fillId="0" borderId="0" xfId="3" applyNumberFormat="1" applyFont="1" applyFill="1" applyBorder="1"/>
    <xf numFmtId="166" fontId="2" fillId="0" borderId="1" xfId="3" applyNumberFormat="1" applyFont="1" applyFill="1" applyBorder="1"/>
    <xf numFmtId="43" fontId="3" fillId="0" borderId="0" xfId="1" applyFont="1" applyFill="1" applyBorder="1" applyAlignment="1"/>
    <xf numFmtId="166" fontId="3" fillId="0" borderId="0" xfId="1" applyNumberFormat="1" applyFont="1" applyFill="1" applyBorder="1" applyAlignment="1"/>
    <xf numFmtId="166" fontId="3" fillId="0" borderId="0" xfId="3" applyNumberFormat="1" applyFont="1" applyFill="1" applyBorder="1" applyAlignment="1"/>
    <xf numFmtId="166" fontId="6" fillId="0" borderId="0" xfId="3" applyNumberFormat="1" applyFont="1" applyFill="1" applyAlignment="1"/>
    <xf numFmtId="166" fontId="6" fillId="0" borderId="0" xfId="3" applyNumberFormat="1" applyFont="1" applyFill="1" applyAlignment="1">
      <alignment horizontal="left"/>
    </xf>
    <xf numFmtId="43" fontId="3" fillId="0" borderId="3" xfId="1" applyFont="1" applyFill="1" applyBorder="1" applyAlignment="1"/>
    <xf numFmtId="166" fontId="3" fillId="0" borderId="3" xfId="1" applyNumberFormat="1" applyFont="1" applyFill="1" applyBorder="1" applyAlignment="1"/>
    <xf numFmtId="166" fontId="3" fillId="0" borderId="3" xfId="3" applyNumberFormat="1" applyFont="1" applyFill="1" applyBorder="1" applyAlignment="1"/>
    <xf numFmtId="2" fontId="3" fillId="0" borderId="0" xfId="0" applyNumberFormat="1" applyFont="1" applyAlignment="1">
      <alignment horizontal="centerContinuous"/>
    </xf>
    <xf numFmtId="166" fontId="3" fillId="0" borderId="0" xfId="1" applyNumberFormat="1" applyFont="1" applyFill="1" applyAlignment="1">
      <alignment horizontal="centerContinuous"/>
    </xf>
    <xf numFmtId="0" fontId="3" fillId="0" borderId="0" xfId="0" applyNumberFormat="1" applyFont="1" applyAlignment="1">
      <alignment horizontal="centerContinuous"/>
    </xf>
    <xf numFmtId="164" fontId="2" fillId="0" borderId="0" xfId="0" applyFont="1" applyAlignment="1">
      <alignment horizontal="centerContinuous"/>
    </xf>
    <xf numFmtId="39" fontId="2" fillId="0" borderId="0" xfId="0" applyNumberFormat="1" applyFont="1" applyAlignment="1">
      <alignment horizontal="centerContinuous"/>
    </xf>
    <xf numFmtId="166" fontId="2" fillId="0" borderId="0" xfId="1" applyNumberFormat="1" applyFont="1" applyFill="1" applyAlignment="1">
      <alignment horizontal="centerContinuous"/>
    </xf>
    <xf numFmtId="37" fontId="2" fillId="0" borderId="0" xfId="0" applyNumberFormat="1" applyFont="1" applyAlignment="1">
      <alignment horizontal="centerContinuous"/>
    </xf>
    <xf numFmtId="0" fontId="2" fillId="0" borderId="0" xfId="0" applyNumberFormat="1" applyFont="1" applyAlignment="1">
      <alignment horizontal="centerContinuous"/>
    </xf>
    <xf numFmtId="165" fontId="2" fillId="0" borderId="0" xfId="0" applyNumberFormat="1" applyFont="1" applyAlignment="1">
      <alignment horizontal="centerContinuous"/>
    </xf>
    <xf numFmtId="0" fontId="3" fillId="0" borderId="1" xfId="0" applyNumberFormat="1" applyFont="1" applyBorder="1" applyAlignment="1">
      <alignment horizontal="centerContinuous"/>
    </xf>
    <xf numFmtId="164" fontId="3" fillId="0" borderId="1" xfId="0" applyFont="1" applyBorder="1" applyAlignment="1">
      <alignment horizontal="centerContinuous"/>
    </xf>
    <xf numFmtId="165" fontId="3" fillId="0" borderId="1" xfId="0" applyNumberFormat="1" applyFont="1" applyBorder="1" applyAlignment="1">
      <alignment horizontal="centerContinuous"/>
    </xf>
    <xf numFmtId="37" fontId="3" fillId="0" borderId="1" xfId="0" applyNumberFormat="1" applyFont="1" applyBorder="1" applyAlignment="1">
      <alignment horizontal="centerContinuous"/>
    </xf>
    <xf numFmtId="37" fontId="3" fillId="0" borderId="0" xfId="0" quotePrefix="1" applyNumberFormat="1" applyFont="1" applyAlignment="1">
      <alignment horizontal="center"/>
    </xf>
    <xf numFmtId="39" fontId="3" fillId="0" borderId="0" xfId="0" applyNumberFormat="1" applyFont="1" applyAlignment="1">
      <alignment horizontal="center"/>
    </xf>
    <xf numFmtId="166" fontId="3" fillId="0" borderId="0" xfId="1" applyNumberFormat="1" applyFont="1" applyFill="1" applyAlignment="1">
      <alignment horizontal="center"/>
    </xf>
    <xf numFmtId="164" fontId="3" fillId="0" borderId="0" xfId="0" applyFont="1" applyAlignment="1">
      <alignment horizontal="center"/>
    </xf>
    <xf numFmtId="165" fontId="3" fillId="0" borderId="0" xfId="0" applyNumberFormat="1" applyFont="1" applyAlignment="1">
      <alignment horizontal="center"/>
    </xf>
    <xf numFmtId="164" fontId="3" fillId="0" borderId="0" xfId="0" applyFont="1" applyAlignment="1">
      <alignment horizontal="centerContinuous"/>
    </xf>
    <xf numFmtId="39" fontId="3" fillId="0" borderId="0" xfId="0" applyNumberFormat="1" applyFont="1" applyAlignment="1">
      <alignment horizontal="centerContinuous"/>
    </xf>
    <xf numFmtId="164" fontId="2" fillId="0" borderId="0" xfId="0" applyFont="1" applyAlignment="1">
      <alignment horizontal="center"/>
    </xf>
    <xf numFmtId="164" fontId="2" fillId="0" borderId="1" xfId="0" applyFont="1" applyBorder="1" applyAlignment="1">
      <alignment horizontal="centerContinuous"/>
    </xf>
    <xf numFmtId="166" fontId="3" fillId="0" borderId="0" xfId="1" applyNumberFormat="1" applyFont="1" applyFill="1" applyBorder="1" applyAlignment="1">
      <alignment horizontal="centerContinuous"/>
    </xf>
    <xf numFmtId="164" fontId="3" fillId="0" borderId="0" xfId="0" quotePrefix="1" applyFont="1" applyAlignment="1">
      <alignment horizontal="center"/>
    </xf>
    <xf numFmtId="164" fontId="3" fillId="0" borderId="1" xfId="0" applyFont="1" applyBorder="1" applyAlignment="1">
      <alignment horizontal="center"/>
    </xf>
    <xf numFmtId="37" fontId="3" fillId="0" borderId="0" xfId="0" applyNumberFormat="1" applyFont="1" applyAlignment="1">
      <alignment horizontal="center"/>
    </xf>
    <xf numFmtId="166" fontId="3" fillId="0" borderId="0" xfId="1" applyNumberFormat="1" applyFont="1" applyFill="1" applyBorder="1" applyAlignment="1">
      <alignment horizontal="center"/>
    </xf>
    <xf numFmtId="2" fontId="3" fillId="0" borderId="0" xfId="0" applyNumberFormat="1" applyFont="1"/>
    <xf numFmtId="164" fontId="3" fillId="0" borderId="2" xfId="0" applyFont="1" applyBorder="1" applyAlignment="1">
      <alignment horizontal="centerContinuous"/>
    </xf>
    <xf numFmtId="164" fontId="3" fillId="0" borderId="0" xfId="0" applyFont="1"/>
    <xf numFmtId="39" fontId="3" fillId="0" borderId="2" xfId="0" quotePrefix="1" applyNumberFormat="1" applyFont="1" applyBorder="1" applyAlignment="1">
      <alignment horizontal="center"/>
    </xf>
    <xf numFmtId="37" fontId="3" fillId="0" borderId="2" xfId="0" quotePrefix="1" applyNumberFormat="1" applyFont="1" applyBorder="1" applyAlignment="1">
      <alignment horizontal="center"/>
    </xf>
    <xf numFmtId="37" fontId="3" fillId="0" borderId="0" xfId="0" applyNumberFormat="1" applyFont="1"/>
    <xf numFmtId="0" fontId="3" fillId="0" borderId="0" xfId="0" quotePrefix="1" applyNumberFormat="1" applyFont="1" applyAlignment="1">
      <alignment horizontal="centerContinuous"/>
    </xf>
    <xf numFmtId="165" fontId="3" fillId="0" borderId="2" xfId="0" quotePrefix="1" applyNumberFormat="1" applyFont="1" applyBorder="1" applyAlignment="1">
      <alignment horizontal="center"/>
    </xf>
    <xf numFmtId="2" fontId="4" fillId="0" borderId="0" xfId="0" applyNumberFormat="1" applyFont="1"/>
    <xf numFmtId="165" fontId="2" fillId="0" borderId="0" xfId="0" applyNumberFormat="1" applyFont="1" applyAlignment="1">
      <alignment horizontal="center"/>
    </xf>
    <xf numFmtId="37" fontId="2" fillId="0" borderId="1" xfId="0" applyNumberFormat="1" applyFont="1" applyBorder="1"/>
    <xf numFmtId="166" fontId="3" fillId="0" borderId="0" xfId="1" applyNumberFormat="1" applyFont="1" applyFill="1" applyAlignment="1"/>
    <xf numFmtId="164" fontId="2" fillId="0" borderId="0" xfId="2"/>
    <xf numFmtId="37" fontId="2" fillId="0" borderId="0" xfId="4" applyNumberFormat="1" applyFont="1"/>
    <xf numFmtId="3" fontId="2" fillId="0" borderId="0" xfId="0" applyNumberFormat="1" applyFont="1"/>
    <xf numFmtId="164" fontId="2" fillId="0" borderId="0" xfId="0" applyFont="1" applyAlignment="1">
      <alignment horizontal="left" indent="2"/>
    </xf>
    <xf numFmtId="167" fontId="2" fillId="0" borderId="0" xfId="0" applyNumberFormat="1" applyFont="1" applyAlignment="1">
      <alignment horizontal="center"/>
    </xf>
    <xf numFmtId="164" fontId="2" fillId="0" borderId="0" xfId="0" applyFont="1" applyAlignment="1">
      <alignment horizontal="left"/>
    </xf>
    <xf numFmtId="43" fontId="2" fillId="0" borderId="0" xfId="1" applyFont="1" applyFill="1" applyBorder="1"/>
    <xf numFmtId="43" fontId="2" fillId="0" borderId="1" xfId="1" applyFont="1" applyFill="1" applyBorder="1"/>
    <xf numFmtId="43" fontId="3" fillId="0" borderId="0" xfId="1" applyFont="1" applyFill="1" applyBorder="1"/>
    <xf numFmtId="166" fontId="3" fillId="0" borderId="0" xfId="1" applyNumberFormat="1" applyFont="1" applyFill="1" applyBorder="1"/>
    <xf numFmtId="37" fontId="3" fillId="0" borderId="0" xfId="4" applyNumberFormat="1" applyFont="1"/>
    <xf numFmtId="3" fontId="3" fillId="0" borderId="0" xfId="0" applyNumberFormat="1" applyFont="1"/>
    <xf numFmtId="167" fontId="2" fillId="0" borderId="0" xfId="0" applyNumberFormat="1" applyFont="1"/>
    <xf numFmtId="164" fontId="3" fillId="0" borderId="0" xfId="0" applyFont="1" applyAlignment="1">
      <alignment horizontal="left"/>
    </xf>
    <xf numFmtId="43" fontId="3" fillId="0" borderId="3" xfId="1" applyFont="1" applyFill="1" applyBorder="1"/>
    <xf numFmtId="39" fontId="3" fillId="0" borderId="0" xfId="0" applyNumberFormat="1" applyFont="1"/>
    <xf numFmtId="166" fontId="3" fillId="0" borderId="3" xfId="1" applyNumberFormat="1" applyFont="1" applyFill="1" applyBorder="1"/>
    <xf numFmtId="37" fontId="3" fillId="0" borderId="3" xfId="0" applyNumberFormat="1" applyFont="1" applyBorder="1"/>
    <xf numFmtId="2" fontId="4" fillId="0" borderId="0" xfId="5" applyNumberFormat="1" applyFont="1"/>
    <xf numFmtId="0" fontId="6" fillId="0" borderId="0" xfId="5"/>
    <xf numFmtId="164" fontId="2" fillId="0" borderId="0" xfId="5" applyNumberFormat="1" applyFont="1"/>
    <xf numFmtId="2" fontId="2" fillId="0" borderId="0" xfId="5" applyNumberFormat="1" applyFont="1"/>
    <xf numFmtId="2" fontId="3" fillId="0" borderId="0" xfId="5" applyNumberFormat="1" applyFont="1"/>
    <xf numFmtId="166" fontId="2" fillId="0" borderId="0" xfId="1" applyNumberFormat="1" applyFont="1" applyFill="1"/>
    <xf numFmtId="2" fontId="2" fillId="0" borderId="1" xfId="0" applyNumberFormat="1" applyFont="1" applyBorder="1"/>
    <xf numFmtId="166" fontId="2" fillId="0" borderId="4" xfId="1" applyNumberFormat="1" applyFont="1" applyFill="1" applyBorder="1"/>
    <xf numFmtId="166" fontId="3" fillId="0" borderId="0" xfId="1" applyNumberFormat="1" applyFont="1" applyFill="1"/>
    <xf numFmtId="0" fontId="2" fillId="0" borderId="0" xfId="5" applyFont="1"/>
    <xf numFmtId="166" fontId="2" fillId="0" borderId="0" xfId="1" applyNumberFormat="1" applyFont="1" applyFill="1" applyBorder="1" applyAlignment="1"/>
    <xf numFmtId="0" fontId="3" fillId="0" borderId="0" xfId="5" applyFont="1"/>
    <xf numFmtId="166" fontId="2" fillId="0" borderId="1" xfId="1" applyNumberFormat="1" applyFont="1" applyBorder="1"/>
    <xf numFmtId="43" fontId="0" fillId="0" borderId="0" xfId="1" applyFont="1" applyBorder="1"/>
    <xf numFmtId="43" fontId="0" fillId="0" borderId="1" xfId="1" applyFont="1" applyBorder="1"/>
    <xf numFmtId="166" fontId="2" fillId="0" borderId="0" xfId="1" applyNumberFormat="1" applyFont="1" applyBorder="1"/>
    <xf numFmtId="0" fontId="3" fillId="0" borderId="0" xfId="0" applyNumberFormat="1" applyFont="1"/>
    <xf numFmtId="166" fontId="3" fillId="0" borderId="1" xfId="1" applyNumberFormat="1" applyFont="1" applyBorder="1" applyAlignment="1"/>
    <xf numFmtId="43" fontId="3" fillId="0" borderId="1" xfId="1" applyFont="1" applyBorder="1" applyAlignment="1"/>
    <xf numFmtId="166" fontId="6" fillId="0" borderId="1" xfId="3" applyNumberFormat="1" applyFont="1" applyFill="1" applyBorder="1"/>
    <xf numFmtId="168" fontId="2" fillId="0" borderId="0" xfId="0" applyNumberFormat="1" applyFont="1"/>
    <xf numFmtId="166" fontId="2" fillId="0" borderId="1" xfId="1" applyNumberFormat="1" applyFont="1" applyFill="1" applyBorder="1" applyAlignment="1"/>
    <xf numFmtId="164" fontId="3" fillId="0" borderId="0" xfId="5" applyNumberFormat="1" applyFont="1"/>
    <xf numFmtId="166" fontId="7" fillId="0" borderId="0" xfId="3" applyNumberFormat="1" applyFont="1" applyFill="1"/>
    <xf numFmtId="166" fontId="3" fillId="0" borderId="0" xfId="1" applyNumberFormat="1" applyFont="1"/>
    <xf numFmtId="166" fontId="7" fillId="0" borderId="0" xfId="3" applyNumberFormat="1" applyFont="1" applyFill="1" applyAlignment="1">
      <alignment horizontal="center"/>
    </xf>
    <xf numFmtId="167" fontId="3" fillId="0" borderId="0" xfId="0" applyNumberFormat="1" applyFont="1" applyAlignment="1">
      <alignment horizontal="center"/>
    </xf>
    <xf numFmtId="43" fontId="2" fillId="0" borderId="0" xfId="1" applyFont="1" applyFill="1"/>
  </cellXfs>
  <cellStyles count="16">
    <cellStyle name="Comma" xfId="1" builtinId="3"/>
    <cellStyle name="Comma 2" xfId="3" xr:uid="{BBDBFC21-4DE0-49BF-876F-32DA5170C3C1}"/>
    <cellStyle name="Comma 2 2" xfId="10" xr:uid="{340196FD-AD46-442B-918E-422F50276533}"/>
    <cellStyle name="Comma 3" xfId="13" xr:uid="{F49F694E-3724-41E7-A549-CEEB921EA2B8}"/>
    <cellStyle name="Comma 4" xfId="15" xr:uid="{8DC89364-9F0C-4654-BAC1-044A91960BAD}"/>
    <cellStyle name="Comma 7" xfId="8" xr:uid="{6D743A43-CBE8-447B-8CBA-CBA9493C7828}"/>
    <cellStyle name="Normal" xfId="0" builtinId="0"/>
    <cellStyle name="Normal 2" xfId="2" xr:uid="{3600F26B-2EC6-43CE-B935-C8399BEAE2D3}"/>
    <cellStyle name="Normal 3" xfId="9" xr:uid="{974D0AE4-2F09-45D6-8612-CD8F9CBC5699}"/>
    <cellStyle name="Normal 4" xfId="12" xr:uid="{422A0ED0-B61F-46F6-93C3-58F93E8AFA8C}"/>
    <cellStyle name="Normal 5" xfId="5" xr:uid="{198E98D8-DE5F-4FF9-9FF8-44AECE168D7F}"/>
    <cellStyle name="Normal 6" xfId="14" xr:uid="{86A08E4B-AEFF-43D3-A26A-3D80DAE77865}"/>
    <cellStyle name="Normal_ACCTS" xfId="4" xr:uid="{BE30509A-089D-45FC-9461-2C73A90D8CF2}"/>
    <cellStyle name="Percent 2" xfId="6" xr:uid="{88093B54-CAC2-4348-B8D2-334F28B63E63}"/>
    <cellStyle name="Percent 3" xfId="11" xr:uid="{013C8D15-C31E-487A-8676-1915327B786F}"/>
    <cellStyle name="Percent 4" xfId="7" xr:uid="{1A7152BB-D5C0-48D6-B0B6-80AD7878164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8BD3B6-2091-4108-9CCB-919284DFE10E}">
  <sheetPr transitionEvaluation="1">
    <tabColor theme="0"/>
    <pageSetUpPr autoPageBreaks="0" fitToPage="1"/>
  </sheetPr>
  <dimension ref="A1:AO243"/>
  <sheetViews>
    <sheetView tabSelected="1" topLeftCell="D1" zoomScale="70" zoomScaleNormal="70" zoomScaleSheetLayoutView="65" workbookViewId="0">
      <selection activeCell="AC2" sqref="AC2"/>
    </sheetView>
  </sheetViews>
  <sheetFormatPr defaultColWidth="8.81640625" defaultRowHeight="15" x14ac:dyDescent="0.25"/>
  <cols>
    <col min="1" max="1" width="8.453125" style="1" customWidth="1"/>
    <col min="2" max="2" width="2.81640625" style="1" customWidth="1"/>
    <col min="3" max="3" width="53.453125" style="2" customWidth="1"/>
    <col min="4" max="4" width="2.54296875" style="2" customWidth="1"/>
    <col min="5" max="5" width="23.1796875" style="8" bestFit="1" customWidth="1"/>
    <col min="6" max="6" width="3" style="3" customWidth="1"/>
    <col min="7" max="7" width="19.36328125" style="4" customWidth="1"/>
    <col min="8" max="8" width="2.453125" style="5" customWidth="1"/>
    <col min="9" max="9" width="12" style="2" customWidth="1"/>
    <col min="10" max="10" width="2.54296875" style="2" customWidth="1"/>
    <col min="11" max="11" width="6.6328125" style="6" customWidth="1"/>
    <col min="12" max="12" width="1.36328125" style="2" customWidth="1"/>
    <col min="13" max="13" width="6.6328125" style="2" customWidth="1"/>
    <col min="14" max="14" width="2.81640625" style="2" customWidth="1"/>
    <col min="15" max="15" width="9.81640625" style="7" customWidth="1"/>
    <col min="16" max="16" width="2.81640625" style="2" customWidth="1"/>
    <col min="17" max="17" width="18.08984375" style="5" bestFit="1" customWidth="1"/>
    <col min="18" max="18" width="3.453125" style="2" bestFit="1" customWidth="1"/>
    <col min="19" max="19" width="9.1796875" style="2" customWidth="1"/>
    <col min="20" max="20" width="4.08984375" style="5" customWidth="1"/>
    <col min="21" max="21" width="12" style="2" customWidth="1"/>
    <col min="22" max="22" width="2.54296875" style="2" customWidth="1"/>
    <col min="23" max="23" width="6.6328125" style="6" customWidth="1"/>
    <col min="24" max="24" width="1.36328125" style="2" customWidth="1"/>
    <col min="25" max="25" width="6.6328125" style="2" customWidth="1"/>
    <col min="26" max="26" width="2.81640625" style="2" customWidth="1"/>
    <col min="27" max="27" width="9.81640625" style="7" customWidth="1"/>
    <col min="28" max="28" width="2.81640625" style="2" customWidth="1"/>
    <col min="29" max="29" width="18.08984375" style="5" bestFit="1" customWidth="1"/>
    <col min="30" max="30" width="3.453125" style="2" bestFit="1" customWidth="1"/>
    <col min="31" max="31" width="8.453125" style="2" bestFit="1" customWidth="1"/>
    <col min="32" max="32" width="2.81640625" style="2" customWidth="1"/>
    <col min="33" max="33" width="16.1796875" style="4" bestFit="1" customWidth="1"/>
    <col min="34" max="34" width="2.81640625" style="2" customWidth="1"/>
    <col min="35" max="16384" width="8.81640625" style="2"/>
  </cols>
  <sheetData>
    <row r="1" spans="1:41" ht="15.6" x14ac:dyDescent="0.3">
      <c r="A1" s="46" t="s">
        <v>0</v>
      </c>
      <c r="B1" s="46"/>
      <c r="C1" s="46"/>
      <c r="D1" s="46"/>
      <c r="E1" s="46"/>
      <c r="F1" s="46"/>
      <c r="G1" s="47"/>
      <c r="H1" s="46"/>
      <c r="I1" s="46"/>
      <c r="J1" s="46"/>
      <c r="K1" s="48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8"/>
      <c r="X1" s="46"/>
      <c r="Y1" s="46"/>
      <c r="Z1" s="46"/>
      <c r="AA1" s="46"/>
      <c r="AB1" s="46"/>
      <c r="AC1" s="46"/>
      <c r="AD1" s="46"/>
      <c r="AE1" s="46"/>
      <c r="AF1" s="46"/>
      <c r="AG1" s="47"/>
      <c r="AH1" s="46"/>
    </row>
    <row r="2" spans="1:41" ht="15.6" x14ac:dyDescent="0.3">
      <c r="A2" s="46"/>
      <c r="B2" s="46"/>
      <c r="C2" s="46"/>
      <c r="D2" s="46"/>
      <c r="E2" s="46"/>
      <c r="F2" s="46"/>
      <c r="G2" s="47"/>
      <c r="H2" s="46"/>
      <c r="I2" s="46"/>
      <c r="J2" s="46"/>
      <c r="K2" s="48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8"/>
      <c r="X2" s="46"/>
      <c r="Y2" s="46"/>
      <c r="Z2" s="46"/>
      <c r="AA2" s="46"/>
      <c r="AB2" s="46"/>
      <c r="AC2" s="46" t="s">
        <v>200</v>
      </c>
      <c r="AD2" s="46"/>
      <c r="AE2" s="46"/>
      <c r="AF2" s="46"/>
      <c r="AG2" s="47"/>
      <c r="AH2" s="46"/>
    </row>
    <row r="3" spans="1:41" ht="15.6" x14ac:dyDescent="0.3">
      <c r="A3" s="46" t="s">
        <v>1</v>
      </c>
      <c r="B3" s="46"/>
      <c r="C3" s="46"/>
      <c r="D3" s="46"/>
      <c r="E3" s="46"/>
      <c r="F3" s="46"/>
      <c r="G3" s="47"/>
      <c r="H3" s="46"/>
      <c r="I3" s="46"/>
      <c r="J3" s="46"/>
      <c r="K3" s="48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8"/>
      <c r="X3" s="46"/>
      <c r="Y3" s="46"/>
      <c r="Z3" s="46"/>
      <c r="AA3" s="46"/>
      <c r="AB3" s="46"/>
      <c r="AC3" s="46"/>
      <c r="AD3" s="46"/>
      <c r="AE3" s="46"/>
      <c r="AF3" s="46"/>
      <c r="AG3" s="47"/>
      <c r="AH3" s="46"/>
    </row>
    <row r="4" spans="1:41" ht="15.6" x14ac:dyDescent="0.3">
      <c r="A4" s="46"/>
      <c r="B4" s="46"/>
      <c r="C4" s="49"/>
      <c r="D4" s="49"/>
      <c r="E4" s="50"/>
      <c r="F4" s="50"/>
      <c r="G4" s="51"/>
      <c r="H4" s="52"/>
      <c r="I4" s="49"/>
      <c r="J4" s="49"/>
      <c r="K4" s="53"/>
      <c r="M4" s="49"/>
      <c r="N4" s="49"/>
      <c r="O4" s="54"/>
      <c r="P4" s="49"/>
      <c r="Q4" s="52"/>
      <c r="R4" s="49"/>
      <c r="S4" s="49"/>
      <c r="T4" s="52"/>
      <c r="U4" s="49"/>
      <c r="V4" s="49"/>
      <c r="W4" s="53"/>
      <c r="Y4" s="49"/>
      <c r="Z4" s="49"/>
      <c r="AA4" s="54"/>
      <c r="AB4" s="49"/>
      <c r="AC4" s="52"/>
      <c r="AD4" s="49"/>
      <c r="AE4" s="49"/>
      <c r="AF4" s="49"/>
      <c r="AG4" s="51"/>
      <c r="AH4" s="49"/>
    </row>
    <row r="5" spans="1:41" ht="15.6" x14ac:dyDescent="0.3">
      <c r="E5" s="3"/>
      <c r="G5" s="18"/>
      <c r="I5" s="55" t="s">
        <v>2</v>
      </c>
      <c r="J5" s="56"/>
      <c r="K5" s="55"/>
      <c r="L5" s="56"/>
      <c r="M5" s="56"/>
      <c r="N5" s="56"/>
      <c r="O5" s="57"/>
      <c r="P5" s="56"/>
      <c r="Q5" s="58"/>
      <c r="R5" s="56"/>
      <c r="S5" s="56"/>
      <c r="U5" s="56" t="s">
        <v>3</v>
      </c>
      <c r="V5" s="56"/>
      <c r="W5" s="55"/>
      <c r="X5" s="56"/>
      <c r="Y5" s="56"/>
      <c r="Z5" s="56"/>
      <c r="AA5" s="57"/>
      <c r="AB5" s="56"/>
      <c r="AC5" s="58"/>
      <c r="AD5" s="56"/>
      <c r="AE5" s="56"/>
      <c r="AF5" s="59"/>
      <c r="AG5" s="51"/>
    </row>
    <row r="6" spans="1:41" ht="15.6" x14ac:dyDescent="0.3">
      <c r="E6" s="60" t="s">
        <v>4</v>
      </c>
      <c r="G6" s="61" t="s">
        <v>5</v>
      </c>
      <c r="I6" s="62" t="s">
        <v>6</v>
      </c>
      <c r="O6" s="63" t="s">
        <v>7</v>
      </c>
      <c r="Q6" s="64" t="s">
        <v>8</v>
      </c>
      <c r="R6" s="64"/>
      <c r="S6" s="49"/>
      <c r="U6" s="62" t="s">
        <v>6</v>
      </c>
      <c r="AA6" s="63" t="s">
        <v>7</v>
      </c>
      <c r="AC6" s="64" t="s">
        <v>8</v>
      </c>
      <c r="AD6" s="64"/>
      <c r="AE6" s="49"/>
      <c r="AF6" s="59"/>
      <c r="AG6" s="51"/>
      <c r="AH6" s="5"/>
    </row>
    <row r="7" spans="1:41" ht="15.6" x14ac:dyDescent="0.3">
      <c r="E7" s="60" t="s">
        <v>9</v>
      </c>
      <c r="F7" s="65"/>
      <c r="G7" s="61" t="s">
        <v>10</v>
      </c>
      <c r="I7" s="62" t="s">
        <v>11</v>
      </c>
      <c r="K7" s="48" t="s">
        <v>12</v>
      </c>
      <c r="L7" s="64"/>
      <c r="M7" s="49"/>
      <c r="N7" s="66"/>
      <c r="O7" s="63" t="s">
        <v>13</v>
      </c>
      <c r="P7" s="2" t="s">
        <v>14</v>
      </c>
      <c r="Q7" s="56" t="s">
        <v>15</v>
      </c>
      <c r="R7" s="56"/>
      <c r="S7" s="67"/>
      <c r="U7" s="62" t="s">
        <v>11</v>
      </c>
      <c r="W7" s="48" t="s">
        <v>12</v>
      </c>
      <c r="X7" s="64"/>
      <c r="Y7" s="49"/>
      <c r="Z7" s="66"/>
      <c r="AA7" s="63" t="s">
        <v>13</v>
      </c>
      <c r="AB7" s="2" t="s">
        <v>14</v>
      </c>
      <c r="AC7" s="56" t="s">
        <v>15</v>
      </c>
      <c r="AD7" s="56"/>
      <c r="AE7" s="67"/>
      <c r="AF7" s="59"/>
      <c r="AG7" s="68" t="s">
        <v>16</v>
      </c>
      <c r="AH7" s="5"/>
    </row>
    <row r="8" spans="1:41" ht="15.6" x14ac:dyDescent="0.3">
      <c r="C8" s="64" t="s">
        <v>17</v>
      </c>
      <c r="E8" s="69" t="s">
        <v>18</v>
      </c>
      <c r="F8" s="65"/>
      <c r="G8" s="61" t="s">
        <v>19</v>
      </c>
      <c r="I8" s="70" t="s">
        <v>20</v>
      </c>
      <c r="K8" s="55" t="s">
        <v>21</v>
      </c>
      <c r="L8" s="56"/>
      <c r="M8" s="67"/>
      <c r="N8" s="66"/>
      <c r="O8" s="63" t="s">
        <v>22</v>
      </c>
      <c r="Q8" s="71" t="s">
        <v>23</v>
      </c>
      <c r="S8" s="62" t="s">
        <v>24</v>
      </c>
      <c r="U8" s="70" t="s">
        <v>20</v>
      </c>
      <c r="W8" s="55" t="s">
        <v>21</v>
      </c>
      <c r="X8" s="56"/>
      <c r="Y8" s="67"/>
      <c r="Z8" s="66"/>
      <c r="AA8" s="63" t="s">
        <v>22</v>
      </c>
      <c r="AC8" s="71" t="s">
        <v>23</v>
      </c>
      <c r="AE8" s="62" t="s">
        <v>24</v>
      </c>
      <c r="AF8" s="59"/>
      <c r="AG8" s="72" t="s">
        <v>25</v>
      </c>
      <c r="AH8" s="62"/>
    </row>
    <row r="9" spans="1:41" s="75" customFormat="1" ht="15.6" x14ac:dyDescent="0.3">
      <c r="A9" s="73"/>
      <c r="B9" s="73"/>
      <c r="C9" s="74" t="s">
        <v>26</v>
      </c>
      <c r="D9" s="75" t="s">
        <v>14</v>
      </c>
      <c r="E9" s="76" t="s">
        <v>27</v>
      </c>
      <c r="F9" s="65"/>
      <c r="G9" s="77" t="s">
        <v>28</v>
      </c>
      <c r="H9" s="78" t="s">
        <v>14</v>
      </c>
      <c r="I9" s="69" t="s">
        <v>30</v>
      </c>
      <c r="K9" s="79" t="s">
        <v>31</v>
      </c>
      <c r="L9" s="64"/>
      <c r="M9" s="64"/>
      <c r="O9" s="80" t="s">
        <v>188</v>
      </c>
      <c r="Q9" s="77" t="s">
        <v>189</v>
      </c>
      <c r="S9" s="77" t="s">
        <v>29</v>
      </c>
      <c r="T9" s="78"/>
      <c r="U9" s="69" t="s">
        <v>32</v>
      </c>
      <c r="W9" s="79" t="s">
        <v>33</v>
      </c>
      <c r="X9" s="64"/>
      <c r="Y9" s="64"/>
      <c r="AA9" s="80" t="s">
        <v>34</v>
      </c>
      <c r="AC9" s="77" t="s">
        <v>35</v>
      </c>
      <c r="AE9" s="77" t="s">
        <v>190</v>
      </c>
      <c r="AF9" s="59"/>
      <c r="AG9" s="77" t="s">
        <v>191</v>
      </c>
      <c r="AH9" s="75" t="s">
        <v>14</v>
      </c>
    </row>
    <row r="10" spans="1:41" x14ac:dyDescent="0.25">
      <c r="E10" s="16"/>
      <c r="G10" s="18"/>
      <c r="AG10" s="18"/>
    </row>
    <row r="11" spans="1:41" ht="15.6" x14ac:dyDescent="0.3">
      <c r="A11" s="81" t="s">
        <v>36</v>
      </c>
      <c r="E11" s="16"/>
      <c r="G11" s="18"/>
      <c r="AG11" s="18"/>
    </row>
    <row r="12" spans="1:41" x14ac:dyDescent="0.25">
      <c r="E12" s="16"/>
      <c r="G12" s="18"/>
      <c r="AG12" s="18"/>
    </row>
    <row r="13" spans="1:41" ht="15.6" x14ac:dyDescent="0.3">
      <c r="B13" s="73" t="s">
        <v>37</v>
      </c>
      <c r="E13" s="16"/>
      <c r="G13" s="18"/>
      <c r="AG13" s="18"/>
    </row>
    <row r="14" spans="1:41" s="6" customFormat="1" x14ac:dyDescent="0.25">
      <c r="A14" s="1">
        <v>303.01</v>
      </c>
      <c r="B14" s="2"/>
      <c r="C14" s="2" t="s">
        <v>38</v>
      </c>
      <c r="D14"/>
      <c r="E14" s="9">
        <v>70405854.549999997</v>
      </c>
      <c r="F14" s="5"/>
      <c r="G14" s="14">
        <v>51606822.369999997</v>
      </c>
      <c r="H14" s="5"/>
      <c r="I14" s="2"/>
      <c r="J14" s="2"/>
      <c r="K14" s="6">
        <v>5</v>
      </c>
      <c r="L14" s="2" t="s">
        <v>39</v>
      </c>
      <c r="M14" s="2" t="s">
        <v>40</v>
      </c>
      <c r="N14" s="2"/>
      <c r="O14" s="82">
        <v>0</v>
      </c>
      <c r="P14" s="2"/>
      <c r="Q14" s="5">
        <f>+ROUND($E14*S14/100,0)</f>
        <v>14081171</v>
      </c>
      <c r="R14" s="2"/>
      <c r="S14" s="1">
        <v>20</v>
      </c>
      <c r="T14" s="5"/>
      <c r="U14" s="2"/>
      <c r="V14" s="2"/>
      <c r="W14" s="6">
        <v>5</v>
      </c>
      <c r="X14" s="2" t="s">
        <v>39</v>
      </c>
      <c r="Y14" s="2" t="s">
        <v>40</v>
      </c>
      <c r="Z14" s="2"/>
      <c r="AA14" s="82">
        <v>0</v>
      </c>
      <c r="AB14" s="2"/>
      <c r="AC14" s="5">
        <f>+ROUND($E14*AE14/100,0)</f>
        <v>14081171</v>
      </c>
      <c r="AD14" s="2"/>
      <c r="AE14" s="1">
        <f>(1-AA14)/W14*100</f>
        <v>20</v>
      </c>
      <c r="AF14" s="2"/>
      <c r="AG14" s="14">
        <f>+AC14-Q14</f>
        <v>0</v>
      </c>
      <c r="AH14" s="2"/>
      <c r="AI14" s="2"/>
      <c r="AJ14" s="2"/>
      <c r="AK14" s="2"/>
      <c r="AL14" s="2"/>
      <c r="AM14" s="2"/>
      <c r="AN14" s="2"/>
      <c r="AO14" s="2"/>
    </row>
    <row r="15" spans="1:41" x14ac:dyDescent="0.25">
      <c r="A15" s="123">
        <v>303.01100000000002</v>
      </c>
      <c r="B15" s="2"/>
      <c r="C15" s="2" t="s">
        <v>158</v>
      </c>
      <c r="D15"/>
      <c r="E15" s="9">
        <v>4837324.09</v>
      </c>
      <c r="F15" s="5"/>
      <c r="G15" s="118">
        <v>725598.63</v>
      </c>
      <c r="K15" s="6">
        <v>5</v>
      </c>
      <c r="L15" s="2" t="s">
        <v>39</v>
      </c>
      <c r="M15" s="2" t="s">
        <v>40</v>
      </c>
      <c r="O15" s="82">
        <v>0</v>
      </c>
      <c r="Q15" s="5">
        <f t="shared" ref="Q15:Q19" si="0">+ROUND($E15*S15/100,0)</f>
        <v>967465</v>
      </c>
      <c r="S15" s="1">
        <v>20</v>
      </c>
      <c r="W15" s="6">
        <v>5</v>
      </c>
      <c r="X15" s="2" t="s">
        <v>39</v>
      </c>
      <c r="Y15" s="2" t="s">
        <v>40</v>
      </c>
      <c r="AA15" s="82">
        <v>0</v>
      </c>
      <c r="AC15" s="5">
        <f t="shared" ref="AC15:AC19" si="1">+ROUND($E15*AE15/100,0)</f>
        <v>967465</v>
      </c>
      <c r="AE15" s="1">
        <v>20</v>
      </c>
      <c r="AG15" s="118">
        <v>0</v>
      </c>
    </row>
    <row r="16" spans="1:41" s="6" customFormat="1" x14ac:dyDescent="0.25">
      <c r="A16" s="1">
        <v>303.08999999999997</v>
      </c>
      <c r="B16" s="2"/>
      <c r="C16" s="2" t="s">
        <v>42</v>
      </c>
      <c r="D16"/>
      <c r="E16" s="9">
        <v>6968663.5</v>
      </c>
      <c r="F16" s="5"/>
      <c r="G16" s="14">
        <v>4382441.25</v>
      </c>
      <c r="H16" s="5"/>
      <c r="I16" s="2"/>
      <c r="J16" s="2"/>
      <c r="K16" s="6">
        <v>5</v>
      </c>
      <c r="L16" s="2" t="s">
        <v>39</v>
      </c>
      <c r="M16" s="2" t="s">
        <v>40</v>
      </c>
      <c r="N16" s="2"/>
      <c r="O16" s="82">
        <v>0</v>
      </c>
      <c r="P16" s="2"/>
      <c r="Q16" s="5">
        <f t="shared" si="0"/>
        <v>1393733</v>
      </c>
      <c r="R16" s="2"/>
      <c r="S16" s="1">
        <v>20</v>
      </c>
      <c r="T16" s="5"/>
      <c r="U16" s="2"/>
      <c r="V16" s="2"/>
      <c r="W16" s="6">
        <v>5</v>
      </c>
      <c r="X16" s="2" t="s">
        <v>39</v>
      </c>
      <c r="Y16" s="2" t="s">
        <v>40</v>
      </c>
      <c r="Z16" s="2"/>
      <c r="AA16" s="82">
        <v>0</v>
      </c>
      <c r="AB16" s="2"/>
      <c r="AC16" s="5">
        <f t="shared" si="1"/>
        <v>1393733</v>
      </c>
      <c r="AD16" s="2"/>
      <c r="AE16" s="1">
        <f>(1-AA16)/W16*100</f>
        <v>20</v>
      </c>
      <c r="AF16" s="2"/>
      <c r="AG16" s="14">
        <f t="shared" ref="AG16:AG17" si="2">+AC16-Q16</f>
        <v>0</v>
      </c>
      <c r="AH16" s="2"/>
      <c r="AI16" s="2"/>
      <c r="AJ16" s="2"/>
      <c r="AK16" s="2"/>
      <c r="AL16" s="2"/>
      <c r="AM16" s="2"/>
      <c r="AN16" s="2"/>
      <c r="AO16" s="2"/>
    </row>
    <row r="17" spans="1:41" s="6" customFormat="1" x14ac:dyDescent="0.25">
      <c r="A17" s="123">
        <v>303.09100000000001</v>
      </c>
      <c r="B17" s="2"/>
      <c r="C17" s="2" t="s">
        <v>192</v>
      </c>
      <c r="D17"/>
      <c r="E17" s="9">
        <v>388142.53</v>
      </c>
      <c r="F17" s="5"/>
      <c r="G17" s="118">
        <v>113696.67</v>
      </c>
      <c r="H17" s="5"/>
      <c r="I17" s="2"/>
      <c r="J17" s="2"/>
      <c r="K17" s="6">
        <v>5</v>
      </c>
      <c r="L17" s="2" t="s">
        <v>39</v>
      </c>
      <c r="M17" s="2" t="s">
        <v>40</v>
      </c>
      <c r="N17" s="2"/>
      <c r="O17" s="82">
        <v>0</v>
      </c>
      <c r="P17" s="2"/>
      <c r="Q17" s="5">
        <f t="shared" si="0"/>
        <v>77629</v>
      </c>
      <c r="R17" s="2"/>
      <c r="S17" s="1">
        <v>20</v>
      </c>
      <c r="T17" s="5"/>
      <c r="U17" s="2"/>
      <c r="V17" s="2"/>
      <c r="W17" s="6">
        <v>5</v>
      </c>
      <c r="X17" s="2" t="s">
        <v>39</v>
      </c>
      <c r="Y17" s="2" t="s">
        <v>40</v>
      </c>
      <c r="Z17" s="2"/>
      <c r="AA17" s="82">
        <v>0</v>
      </c>
      <c r="AB17" s="2"/>
      <c r="AC17" s="5">
        <f t="shared" si="1"/>
        <v>77629</v>
      </c>
      <c r="AD17" s="2"/>
      <c r="AE17" s="1">
        <v>20</v>
      </c>
      <c r="AF17" s="2"/>
      <c r="AG17" s="118">
        <f t="shared" si="2"/>
        <v>0</v>
      </c>
      <c r="AH17" s="2"/>
      <c r="AI17" s="2"/>
      <c r="AJ17" s="2"/>
      <c r="AK17" s="2"/>
      <c r="AL17" s="2"/>
      <c r="AM17" s="2"/>
      <c r="AN17" s="2"/>
      <c r="AO17" s="2"/>
    </row>
    <row r="18" spans="1:41" s="6" customFormat="1" x14ac:dyDescent="0.25">
      <c r="A18" s="1">
        <v>303.14999999999998</v>
      </c>
      <c r="B18" s="2"/>
      <c r="C18" s="2" t="s">
        <v>41</v>
      </c>
      <c r="D18"/>
      <c r="E18" s="9">
        <v>136883056.41</v>
      </c>
      <c r="F18" s="5"/>
      <c r="G18" s="14">
        <v>67337945.409999996</v>
      </c>
      <c r="H18" s="5"/>
      <c r="I18" s="2"/>
      <c r="J18" s="2"/>
      <c r="K18" s="6">
        <v>15</v>
      </c>
      <c r="L18" s="2" t="s">
        <v>39</v>
      </c>
      <c r="M18" s="2" t="s">
        <v>40</v>
      </c>
      <c r="N18" s="2"/>
      <c r="O18" s="82">
        <v>0</v>
      </c>
      <c r="P18" s="2"/>
      <c r="Q18" s="5">
        <f t="shared" si="0"/>
        <v>9125537</v>
      </c>
      <c r="R18" s="2"/>
      <c r="S18" s="1">
        <v>6.666666666666667</v>
      </c>
      <c r="T18" s="5"/>
      <c r="U18" s="2"/>
      <c r="V18" s="2"/>
      <c r="W18" s="6">
        <v>15</v>
      </c>
      <c r="X18" s="2" t="s">
        <v>39</v>
      </c>
      <c r="Y18" s="2" t="s">
        <v>40</v>
      </c>
      <c r="Z18" s="2"/>
      <c r="AA18" s="82">
        <v>0</v>
      </c>
      <c r="AB18" s="2"/>
      <c r="AC18" s="5">
        <f t="shared" si="1"/>
        <v>9125537</v>
      </c>
      <c r="AD18" s="2"/>
      <c r="AE18" s="1">
        <f>(1-AA18)/W18*100</f>
        <v>6.666666666666667</v>
      </c>
      <c r="AF18" s="2"/>
      <c r="AG18" s="14">
        <f>+AC18-Q18</f>
        <v>0</v>
      </c>
      <c r="AH18" s="2"/>
      <c r="AI18" s="2"/>
      <c r="AJ18" s="2"/>
      <c r="AK18" s="2"/>
      <c r="AL18" s="2"/>
      <c r="AM18" s="2"/>
      <c r="AN18" s="2"/>
      <c r="AO18" s="2"/>
    </row>
    <row r="19" spans="1:41" s="6" customFormat="1" x14ac:dyDescent="0.25">
      <c r="A19" s="1">
        <v>303.16000000000003</v>
      </c>
      <c r="B19" s="2"/>
      <c r="C19" s="2" t="s">
        <v>193</v>
      </c>
      <c r="D19"/>
      <c r="E19" s="10">
        <v>2458121</v>
      </c>
      <c r="F19" s="5"/>
      <c r="G19" s="115">
        <v>377617.52</v>
      </c>
      <c r="H19" s="5"/>
      <c r="I19" s="2"/>
      <c r="J19" s="2"/>
      <c r="K19" s="6">
        <v>15</v>
      </c>
      <c r="L19" s="2" t="s">
        <v>39</v>
      </c>
      <c r="M19" s="2" t="s">
        <v>40</v>
      </c>
      <c r="N19" s="2"/>
      <c r="O19" s="82">
        <v>0</v>
      </c>
      <c r="P19" s="2"/>
      <c r="Q19" s="83">
        <f t="shared" si="0"/>
        <v>163875</v>
      </c>
      <c r="R19" s="2"/>
      <c r="S19" s="1">
        <v>6.666666666666667</v>
      </c>
      <c r="T19" s="5"/>
      <c r="U19" s="2"/>
      <c r="V19" s="2"/>
      <c r="W19" s="6">
        <v>15</v>
      </c>
      <c r="X19" s="2" t="s">
        <v>39</v>
      </c>
      <c r="Y19" s="2" t="s">
        <v>40</v>
      </c>
      <c r="Z19" s="2"/>
      <c r="AA19" s="82">
        <v>0</v>
      </c>
      <c r="AB19" s="2"/>
      <c r="AC19" s="83">
        <f t="shared" si="1"/>
        <v>163875</v>
      </c>
      <c r="AD19" s="2"/>
      <c r="AE19" s="1">
        <v>6.666666666666667</v>
      </c>
      <c r="AF19" s="2"/>
      <c r="AG19" s="115">
        <v>0</v>
      </c>
      <c r="AH19" s="2"/>
      <c r="AI19" s="2"/>
      <c r="AJ19" s="2"/>
      <c r="AK19" s="2"/>
      <c r="AL19" s="2"/>
      <c r="AM19" s="2"/>
      <c r="AN19" s="2"/>
      <c r="AO19" s="2"/>
    </row>
    <row r="20" spans="1:41" s="6" customFormat="1" x14ac:dyDescent="0.25">
      <c r="A20" s="1"/>
      <c r="B20" s="2"/>
      <c r="C20"/>
      <c r="D20"/>
      <c r="E20" s="11"/>
      <c r="F20" s="5"/>
      <c r="G20" s="18"/>
      <c r="H20" s="5"/>
      <c r="I20" s="2"/>
      <c r="J20" s="2"/>
      <c r="L20" s="2"/>
      <c r="M20" s="2"/>
      <c r="N20" s="2"/>
      <c r="O20" s="82"/>
      <c r="P20" s="2"/>
      <c r="Q20" s="5"/>
      <c r="R20" s="2"/>
      <c r="S20" s="2"/>
      <c r="T20" s="5"/>
      <c r="U20" s="2"/>
      <c r="V20" s="2"/>
      <c r="X20" s="2"/>
      <c r="Y20" s="2"/>
      <c r="Z20" s="2"/>
      <c r="AA20" s="82"/>
      <c r="AB20" s="2"/>
      <c r="AC20" s="5"/>
      <c r="AD20" s="2"/>
      <c r="AE20" s="2"/>
      <c r="AF20" s="2"/>
      <c r="AG20" s="18"/>
      <c r="AH20" s="2"/>
      <c r="AI20" s="2"/>
      <c r="AJ20" s="2"/>
      <c r="AK20" s="2"/>
      <c r="AL20" s="2"/>
      <c r="AM20" s="2"/>
      <c r="AN20" s="2"/>
      <c r="AO20" s="2"/>
    </row>
    <row r="21" spans="1:41" s="6" customFormat="1" ht="15.6" x14ac:dyDescent="0.3">
      <c r="A21" s="1"/>
      <c r="B21" s="73" t="s">
        <v>43</v>
      </c>
      <c r="C21" s="2"/>
      <c r="D21" s="2"/>
      <c r="E21" s="29">
        <f>+SUBTOTAL(9,E14:E20)</f>
        <v>221941162.07999998</v>
      </c>
      <c r="F21" s="5"/>
      <c r="G21" s="84">
        <f>+SUBTOTAL(9,G14:G20)</f>
        <v>124544121.84999999</v>
      </c>
      <c r="H21" s="5"/>
      <c r="I21" s="5"/>
      <c r="J21" s="5"/>
      <c r="L21" s="5"/>
      <c r="M21" s="2"/>
      <c r="N21" s="5"/>
      <c r="O21" s="82"/>
      <c r="P21" s="5"/>
      <c r="Q21" s="78">
        <f>+SUBTOTAL(9,Q14:Q20)</f>
        <v>25809410</v>
      </c>
      <c r="R21" s="5"/>
      <c r="S21" s="73">
        <f>ROUND(Q21/E21*100,2)</f>
        <v>11.63</v>
      </c>
      <c r="T21" s="5"/>
      <c r="U21" s="5"/>
      <c r="V21" s="5"/>
      <c r="X21" s="5"/>
      <c r="Y21" s="2"/>
      <c r="Z21" s="5"/>
      <c r="AA21" s="82"/>
      <c r="AB21" s="5"/>
      <c r="AC21" s="78">
        <f>+SUBTOTAL(9,AC14:AC20)</f>
        <v>25809410</v>
      </c>
      <c r="AD21" s="5"/>
      <c r="AE21" s="73">
        <f>ROUND(AC21/E21*100,2)</f>
        <v>11.63</v>
      </c>
      <c r="AF21" s="5"/>
      <c r="AG21" s="84">
        <f>+SUBTOTAL(9,AG14:AG20)</f>
        <v>0</v>
      </c>
      <c r="AH21" s="2"/>
      <c r="AI21" s="2"/>
      <c r="AJ21" s="2"/>
      <c r="AK21" s="2"/>
      <c r="AL21" s="2"/>
      <c r="AM21" s="2"/>
      <c r="AN21" s="2"/>
      <c r="AO21" s="2"/>
    </row>
    <row r="22" spans="1:41" s="6" customFormat="1" x14ac:dyDescent="0.25">
      <c r="A22" s="1"/>
      <c r="B22" s="1"/>
      <c r="C22" s="2"/>
      <c r="D22" s="2"/>
      <c r="E22" s="16"/>
      <c r="F22" s="3"/>
      <c r="G22" s="18"/>
      <c r="H22" s="5"/>
      <c r="I22" s="2"/>
      <c r="J22" s="2"/>
      <c r="L22" s="2"/>
      <c r="M22" s="2"/>
      <c r="N22" s="2"/>
      <c r="O22" s="82"/>
      <c r="P22" s="2"/>
      <c r="Q22" s="5"/>
      <c r="R22" s="2"/>
      <c r="S22" s="2"/>
      <c r="T22" s="5"/>
      <c r="U22" s="2"/>
      <c r="V22" s="2"/>
      <c r="X22" s="2"/>
      <c r="Y22" s="2"/>
      <c r="Z22" s="2"/>
      <c r="AA22" s="82"/>
      <c r="AB22" s="2"/>
      <c r="AC22" s="5"/>
      <c r="AD22" s="2"/>
      <c r="AE22" s="2"/>
      <c r="AF22" s="2"/>
      <c r="AG22" s="18"/>
      <c r="AH22" s="2"/>
      <c r="AI22" s="2"/>
      <c r="AJ22" s="2"/>
      <c r="AK22" s="2"/>
      <c r="AL22" s="2"/>
      <c r="AM22" s="2"/>
      <c r="AN22" s="2"/>
      <c r="AO22" s="2"/>
    </row>
    <row r="23" spans="1:41" s="6" customFormat="1" ht="15.6" x14ac:dyDescent="0.3">
      <c r="A23" s="1"/>
      <c r="B23" s="75" t="s">
        <v>44</v>
      </c>
      <c r="C23" s="2"/>
      <c r="D23" s="2"/>
      <c r="E23" s="16"/>
      <c r="F23" s="3"/>
      <c r="G23" s="18"/>
      <c r="H23" s="5"/>
      <c r="I23" s="2"/>
      <c r="J23" s="2"/>
      <c r="L23" s="2"/>
      <c r="M23" s="2"/>
      <c r="N23" s="2"/>
      <c r="O23" s="82"/>
      <c r="P23" s="2"/>
      <c r="Q23" s="5"/>
      <c r="R23" s="2"/>
      <c r="S23" s="2"/>
      <c r="T23" s="5"/>
      <c r="U23" s="2"/>
      <c r="V23" s="2"/>
      <c r="X23" s="2"/>
      <c r="Y23" s="2"/>
      <c r="Z23" s="2"/>
      <c r="AA23" s="82"/>
      <c r="AB23" s="2"/>
      <c r="AC23" s="5"/>
      <c r="AD23" s="2"/>
      <c r="AE23" s="2"/>
      <c r="AF23" s="2"/>
      <c r="AG23" s="18"/>
      <c r="AH23" s="2"/>
      <c r="AI23" s="2"/>
      <c r="AJ23" s="2"/>
      <c r="AK23" s="2"/>
      <c r="AL23" s="2"/>
      <c r="AM23" s="2"/>
      <c r="AN23" s="2"/>
      <c r="AO23" s="2"/>
    </row>
    <row r="24" spans="1:41" s="6" customFormat="1" ht="15.6" x14ac:dyDescent="0.3">
      <c r="A24" s="1"/>
      <c r="B24" s="75"/>
      <c r="C24" s="2"/>
      <c r="D24" s="2"/>
      <c r="E24" s="16"/>
      <c r="F24" s="3"/>
      <c r="G24" s="18"/>
      <c r="H24" s="5"/>
      <c r="I24" s="2"/>
      <c r="J24" s="2"/>
      <c r="L24" s="2"/>
      <c r="M24" s="2"/>
      <c r="N24" s="2"/>
      <c r="O24" s="82"/>
      <c r="P24" s="2"/>
      <c r="Q24" s="5"/>
      <c r="R24" s="2"/>
      <c r="S24" s="2"/>
      <c r="T24" s="5"/>
      <c r="U24" s="2"/>
      <c r="V24" s="2"/>
      <c r="X24" s="2"/>
      <c r="Y24" s="2"/>
      <c r="Z24" s="2"/>
      <c r="AA24" s="82"/>
      <c r="AB24" s="2"/>
      <c r="AC24" s="5"/>
      <c r="AD24" s="2"/>
      <c r="AE24" s="2"/>
      <c r="AF24" s="2"/>
      <c r="AG24" s="18"/>
      <c r="AH24" s="2"/>
      <c r="AI24" s="2"/>
      <c r="AJ24" s="2"/>
      <c r="AK24" s="2"/>
      <c r="AL24" s="2"/>
      <c r="AM24" s="2"/>
      <c r="AN24" s="2"/>
      <c r="AO24" s="2"/>
    </row>
    <row r="25" spans="1:41" s="6" customFormat="1" ht="15.6" x14ac:dyDescent="0.3">
      <c r="A25" s="1">
        <v>310</v>
      </c>
      <c r="B25" s="75"/>
      <c r="C25" s="2" t="s">
        <v>45</v>
      </c>
      <c r="D25" s="2"/>
      <c r="E25" s="9">
        <v>4331202.42</v>
      </c>
      <c r="F25" s="5"/>
      <c r="G25" s="14">
        <v>0</v>
      </c>
      <c r="H25" s="5"/>
      <c r="I25" s="2"/>
      <c r="J25" s="2"/>
      <c r="L25" s="7" t="s">
        <v>39</v>
      </c>
      <c r="M25" s="2"/>
      <c r="N25" s="85"/>
      <c r="O25" s="82" t="s">
        <v>39</v>
      </c>
      <c r="P25" s="12"/>
      <c r="Q25" s="17">
        <v>0</v>
      </c>
      <c r="R25" s="85"/>
      <c r="S25" s="12">
        <v>0</v>
      </c>
      <c r="T25" s="5"/>
      <c r="U25" s="2"/>
      <c r="V25" s="2"/>
      <c r="X25" s="7" t="s">
        <v>39</v>
      </c>
      <c r="Y25" s="2"/>
      <c r="Z25" s="85"/>
      <c r="AA25" s="82" t="s">
        <v>39</v>
      </c>
      <c r="AB25" s="12"/>
      <c r="AC25" s="17">
        <v>0</v>
      </c>
      <c r="AD25" s="85"/>
      <c r="AE25" s="12">
        <v>0</v>
      </c>
      <c r="AF25" s="2"/>
      <c r="AG25" s="18">
        <v>0</v>
      </c>
      <c r="AH25" s="2"/>
      <c r="AI25" s="2"/>
      <c r="AJ25" s="2"/>
      <c r="AK25" s="2"/>
      <c r="AL25" s="2"/>
      <c r="AM25" s="2"/>
      <c r="AN25" s="2"/>
      <c r="AO25" s="2"/>
    </row>
    <row r="26" spans="1:41" s="6" customFormat="1" ht="15.6" x14ac:dyDescent="0.3">
      <c r="A26" s="1"/>
      <c r="B26" s="75"/>
      <c r="C26" s="2"/>
      <c r="D26" s="2"/>
      <c r="E26" s="16"/>
      <c r="F26" s="3"/>
      <c r="G26" s="18"/>
      <c r="H26" s="5"/>
      <c r="I26" s="2"/>
      <c r="J26" s="2"/>
      <c r="L26" s="2"/>
      <c r="M26" s="2"/>
      <c r="N26" s="2"/>
      <c r="O26" s="82"/>
      <c r="P26" s="2"/>
      <c r="Q26" s="5"/>
      <c r="R26" s="2"/>
      <c r="S26" s="2"/>
      <c r="T26" s="5"/>
      <c r="U26" s="2"/>
      <c r="V26" s="2"/>
      <c r="X26" s="2"/>
      <c r="Y26" s="2"/>
      <c r="Z26" s="2"/>
      <c r="AA26" s="82"/>
      <c r="AB26" s="2"/>
      <c r="AC26" s="5"/>
      <c r="AD26" s="2"/>
      <c r="AE26" s="2"/>
      <c r="AF26" s="2"/>
      <c r="AG26" s="18"/>
      <c r="AH26" s="2"/>
      <c r="AI26" s="2"/>
      <c r="AJ26" s="2"/>
      <c r="AK26" s="2"/>
      <c r="AL26" s="2"/>
      <c r="AM26" s="2"/>
      <c r="AN26" s="2"/>
      <c r="AO26" s="2"/>
    </row>
    <row r="27" spans="1:41" s="6" customFormat="1" x14ac:dyDescent="0.25">
      <c r="A27" s="1">
        <v>311</v>
      </c>
      <c r="B27" s="1"/>
      <c r="C27" s="2" t="s">
        <v>46</v>
      </c>
      <c r="D27" s="2"/>
      <c r="E27" s="9"/>
      <c r="F27" s="5"/>
      <c r="G27" s="14"/>
      <c r="H27" s="86"/>
      <c r="I27" s="66"/>
      <c r="J27" s="2"/>
      <c r="L27" s="7"/>
      <c r="M27" s="2"/>
      <c r="N27" s="2"/>
      <c r="O27" s="82"/>
      <c r="P27" s="2"/>
      <c r="Q27" s="5"/>
      <c r="R27" s="2"/>
      <c r="S27" s="1"/>
      <c r="T27" s="86"/>
      <c r="U27" s="66"/>
      <c r="V27" s="2"/>
      <c r="X27" s="7"/>
      <c r="Y27" s="2"/>
      <c r="Z27" s="2"/>
      <c r="AA27" s="82"/>
      <c r="AB27" s="2"/>
      <c r="AC27" s="5"/>
      <c r="AD27" s="2"/>
      <c r="AE27" s="1"/>
      <c r="AF27" s="1"/>
      <c r="AG27" s="14"/>
      <c r="AH27" s="87"/>
      <c r="AI27" s="2"/>
      <c r="AJ27" s="2"/>
      <c r="AK27" s="2"/>
      <c r="AL27" s="2"/>
      <c r="AM27" s="2"/>
      <c r="AN27" s="2"/>
      <c r="AO27" s="2"/>
    </row>
    <row r="28" spans="1:41" s="6" customFormat="1" x14ac:dyDescent="0.25">
      <c r="A28" s="1"/>
      <c r="B28" s="1"/>
      <c r="C28" s="88" t="s">
        <v>47</v>
      </c>
      <c r="D28" s="2"/>
      <c r="E28" s="10">
        <v>176488736.18000001</v>
      </c>
      <c r="F28" s="5"/>
      <c r="G28" s="14"/>
      <c r="H28" s="86"/>
      <c r="I28" s="89">
        <v>53143</v>
      </c>
      <c r="J28" s="2"/>
      <c r="K28" s="6">
        <v>90</v>
      </c>
      <c r="L28" s="7" t="s">
        <v>39</v>
      </c>
      <c r="M28" s="2" t="s">
        <v>48</v>
      </c>
      <c r="N28" s="2"/>
      <c r="O28" s="82">
        <v>-25</v>
      </c>
      <c r="P28" s="2"/>
      <c r="Q28" s="83">
        <f>+ROUND(E28*S28/100,0)</f>
        <v>5700586</v>
      </c>
      <c r="R28" s="2"/>
      <c r="S28" s="1">
        <v>3.23</v>
      </c>
      <c r="T28" s="86"/>
      <c r="U28" s="89">
        <v>53143</v>
      </c>
      <c r="V28" s="2"/>
      <c r="W28" s="6">
        <v>90</v>
      </c>
      <c r="X28" s="7" t="s">
        <v>39</v>
      </c>
      <c r="Y28" s="2" t="s">
        <v>185</v>
      </c>
      <c r="Z28" s="2"/>
      <c r="AA28" s="82">
        <v>-30</v>
      </c>
      <c r="AB28" s="2"/>
      <c r="AC28" s="83">
        <v>6012871</v>
      </c>
      <c r="AD28" s="2"/>
      <c r="AE28" s="1">
        <v>3.41</v>
      </c>
      <c r="AF28" s="1"/>
      <c r="AG28" s="115">
        <f>+AC28-Q28</f>
        <v>312285</v>
      </c>
      <c r="AH28" s="87"/>
      <c r="AI28" s="2"/>
      <c r="AJ28" s="2"/>
      <c r="AK28" s="2"/>
      <c r="AL28" s="2"/>
      <c r="AM28" s="2"/>
      <c r="AN28" s="2"/>
      <c r="AO28" s="2"/>
    </row>
    <row r="29" spans="1:41" s="6" customFormat="1" x14ac:dyDescent="0.25">
      <c r="A29" s="1"/>
      <c r="B29" s="1"/>
      <c r="C29" s="90" t="s">
        <v>49</v>
      </c>
      <c r="D29" s="2"/>
      <c r="E29" s="91">
        <f>SUBTOTAL(9,E28:E28)</f>
        <v>176488736.18000001</v>
      </c>
      <c r="F29" s="5"/>
      <c r="G29" s="14">
        <v>-43036488.780000001</v>
      </c>
      <c r="H29" s="86"/>
      <c r="I29" s="66"/>
      <c r="J29" s="2"/>
      <c r="L29" s="7"/>
      <c r="M29" s="2"/>
      <c r="N29" s="2"/>
      <c r="O29" s="82"/>
      <c r="P29" s="2"/>
      <c r="Q29" s="5">
        <f>SUBTOTAL(9,Q28:Q28)</f>
        <v>5700586</v>
      </c>
      <c r="R29" s="2"/>
      <c r="S29" s="1"/>
      <c r="T29" s="86"/>
      <c r="U29" s="66"/>
      <c r="V29" s="2"/>
      <c r="X29" s="7"/>
      <c r="Y29" s="2"/>
      <c r="Z29" s="2"/>
      <c r="AA29" s="82"/>
      <c r="AB29" s="2"/>
      <c r="AC29" s="5">
        <f>SUBTOTAL(9,AC28:AC28)</f>
        <v>6012871</v>
      </c>
      <c r="AD29" s="2"/>
      <c r="AE29" s="1"/>
      <c r="AF29" s="1"/>
      <c r="AG29" s="14">
        <f>SUBTOTAL(9,AG28:AG28)</f>
        <v>312285</v>
      </c>
      <c r="AH29" s="87"/>
      <c r="AI29" s="2"/>
      <c r="AJ29" s="2"/>
      <c r="AK29" s="2"/>
      <c r="AL29" s="2"/>
      <c r="AM29" s="2"/>
      <c r="AN29" s="2"/>
      <c r="AO29" s="2"/>
    </row>
    <row r="30" spans="1:41" s="6" customFormat="1" x14ac:dyDescent="0.25">
      <c r="A30" s="1"/>
      <c r="B30" s="1"/>
      <c r="C30" s="2"/>
      <c r="D30" s="2"/>
      <c r="E30" s="9"/>
      <c r="F30" s="5"/>
      <c r="G30" s="14"/>
      <c r="H30" s="86"/>
      <c r="I30" s="66"/>
      <c r="J30" s="2"/>
      <c r="L30" s="7"/>
      <c r="M30" s="2"/>
      <c r="N30" s="2"/>
      <c r="O30" s="82"/>
      <c r="P30" s="2"/>
      <c r="Q30" s="5"/>
      <c r="R30" s="2"/>
      <c r="S30" s="1"/>
      <c r="T30" s="86"/>
      <c r="U30" s="66"/>
      <c r="V30" s="2"/>
      <c r="X30" s="7"/>
      <c r="Y30" s="2"/>
      <c r="Z30" s="2"/>
      <c r="AA30" s="82"/>
      <c r="AB30" s="2"/>
      <c r="AC30" s="5"/>
      <c r="AD30" s="2"/>
      <c r="AE30" s="1"/>
      <c r="AF30" s="1"/>
      <c r="AG30" s="14"/>
      <c r="AH30" s="87"/>
      <c r="AI30" s="2"/>
      <c r="AJ30" s="2"/>
      <c r="AK30" s="2"/>
      <c r="AL30" s="2"/>
      <c r="AM30" s="2"/>
      <c r="AN30" s="2"/>
      <c r="AO30" s="2"/>
    </row>
    <row r="31" spans="1:41" s="6" customFormat="1" x14ac:dyDescent="0.25">
      <c r="A31" s="1">
        <v>312</v>
      </c>
      <c r="B31" s="1"/>
      <c r="C31" s="2" t="s">
        <v>50</v>
      </c>
      <c r="D31" s="2"/>
      <c r="E31" s="9"/>
      <c r="F31" s="5"/>
      <c r="G31" s="14"/>
      <c r="H31" s="86"/>
      <c r="I31" s="66"/>
      <c r="J31" s="2"/>
      <c r="L31" s="7"/>
      <c r="M31" s="2"/>
      <c r="N31" s="2"/>
      <c r="O31" s="82"/>
      <c r="P31" s="2"/>
      <c r="Q31" s="5"/>
      <c r="R31" s="2"/>
      <c r="S31" s="1"/>
      <c r="T31" s="86"/>
      <c r="U31" s="66"/>
      <c r="V31" s="2"/>
      <c r="X31" s="7"/>
      <c r="Y31" s="2"/>
      <c r="Z31" s="2"/>
      <c r="AA31" s="82"/>
      <c r="AB31" s="2"/>
      <c r="AC31" s="5"/>
      <c r="AD31" s="2"/>
      <c r="AE31" s="1"/>
      <c r="AF31" s="1"/>
      <c r="AG31" s="14"/>
      <c r="AH31" s="87"/>
      <c r="AI31" s="2"/>
      <c r="AJ31" s="2"/>
      <c r="AK31" s="2"/>
      <c r="AL31" s="2"/>
      <c r="AM31" s="2"/>
      <c r="AN31" s="2"/>
      <c r="AO31" s="2"/>
    </row>
    <row r="32" spans="1:41" s="6" customFormat="1" x14ac:dyDescent="0.25">
      <c r="A32" s="1"/>
      <c r="B32" s="1"/>
      <c r="C32" s="88" t="s">
        <v>47</v>
      </c>
      <c r="D32" s="2"/>
      <c r="E32" s="10">
        <v>317933400.55000001</v>
      </c>
      <c r="F32" s="5"/>
      <c r="G32" s="14"/>
      <c r="H32" s="86"/>
      <c r="I32" s="89">
        <v>53143</v>
      </c>
      <c r="J32" s="2"/>
      <c r="K32" s="6">
        <v>60</v>
      </c>
      <c r="L32" s="7" t="s">
        <v>39</v>
      </c>
      <c r="M32" s="2" t="s">
        <v>48</v>
      </c>
      <c r="N32" s="2"/>
      <c r="O32" s="82">
        <v>-25</v>
      </c>
      <c r="P32" s="2"/>
      <c r="Q32" s="83">
        <f>+ROUND(E32*S32/100,0)</f>
        <v>11668156</v>
      </c>
      <c r="R32" s="2"/>
      <c r="S32" s="1">
        <v>3.67</v>
      </c>
      <c r="T32" s="86"/>
      <c r="U32" s="89">
        <v>53143</v>
      </c>
      <c r="V32" s="2"/>
      <c r="W32" s="6">
        <v>60</v>
      </c>
      <c r="X32" s="7" t="s">
        <v>39</v>
      </c>
      <c r="Y32" s="2" t="s">
        <v>48</v>
      </c>
      <c r="Z32" s="2"/>
      <c r="AA32" s="82">
        <v>-30</v>
      </c>
      <c r="AB32" s="2"/>
      <c r="AC32" s="83">
        <v>12870770</v>
      </c>
      <c r="AD32" s="2"/>
      <c r="AE32" s="1">
        <v>4.05</v>
      </c>
      <c r="AF32" s="1"/>
      <c r="AG32" s="13">
        <f>+AC32-Q32</f>
        <v>1202614</v>
      </c>
      <c r="AH32" s="87"/>
      <c r="AI32" s="2"/>
      <c r="AJ32" s="2"/>
      <c r="AK32" s="2"/>
      <c r="AL32" s="2"/>
      <c r="AM32" s="2"/>
      <c r="AN32" s="2"/>
      <c r="AO32" s="2"/>
    </row>
    <row r="33" spans="1:34" x14ac:dyDescent="0.25">
      <c r="C33" s="2" t="s">
        <v>51</v>
      </c>
      <c r="E33" s="91">
        <f>SUBTOTAL(9,E32:E32)</f>
        <v>317933400.55000001</v>
      </c>
      <c r="F33" s="5"/>
      <c r="G33" s="14">
        <v>46151326.469999999</v>
      </c>
      <c r="H33" s="86"/>
      <c r="I33" s="66"/>
      <c r="L33" s="7"/>
      <c r="O33" s="82"/>
      <c r="Q33" s="5">
        <f>SUBTOTAL(9,Q32:Q32)</f>
        <v>11668156</v>
      </c>
      <c r="S33" s="1"/>
      <c r="T33" s="86"/>
      <c r="U33" s="66"/>
      <c r="X33" s="7"/>
      <c r="AA33" s="82"/>
      <c r="AC33" s="5">
        <f>SUBTOTAL(9,AC32:AC32)</f>
        <v>12870770</v>
      </c>
      <c r="AE33" s="1"/>
      <c r="AF33" s="1"/>
      <c r="AG33" s="14">
        <f>SUBTOTAL(9,AG32:AG32)</f>
        <v>1202614</v>
      </c>
      <c r="AH33" s="87"/>
    </row>
    <row r="34" spans="1:34" x14ac:dyDescent="0.25">
      <c r="E34" s="9"/>
      <c r="F34" s="5"/>
      <c r="G34" s="14"/>
      <c r="H34" s="86"/>
      <c r="I34" s="66"/>
      <c r="L34" s="7"/>
      <c r="O34" s="82"/>
      <c r="S34" s="1"/>
      <c r="T34" s="86"/>
      <c r="U34" s="66"/>
      <c r="X34" s="7"/>
      <c r="AA34" s="82"/>
      <c r="AE34" s="1"/>
      <c r="AF34" s="1"/>
      <c r="AG34" s="14"/>
      <c r="AH34" s="87"/>
    </row>
    <row r="35" spans="1:34" x14ac:dyDescent="0.25">
      <c r="A35" s="1">
        <v>314</v>
      </c>
      <c r="C35" s="2" t="s">
        <v>52</v>
      </c>
      <c r="E35" s="9"/>
      <c r="F35" s="5"/>
      <c r="G35" s="14"/>
      <c r="H35" s="86"/>
      <c r="I35" s="66"/>
      <c r="L35" s="7"/>
      <c r="O35" s="82"/>
      <c r="S35" s="1"/>
      <c r="T35" s="86"/>
      <c r="U35" s="66"/>
      <c r="X35" s="7"/>
      <c r="AA35" s="82"/>
      <c r="AE35" s="1"/>
      <c r="AF35" s="1"/>
      <c r="AG35" s="14"/>
      <c r="AH35" s="87"/>
    </row>
    <row r="36" spans="1:34" x14ac:dyDescent="0.25">
      <c r="C36" s="88" t="s">
        <v>47</v>
      </c>
      <c r="E36" s="9">
        <v>65630312.539999999</v>
      </c>
      <c r="F36" s="5"/>
      <c r="G36" s="14"/>
      <c r="H36" s="86"/>
      <c r="I36" s="89">
        <v>53143</v>
      </c>
      <c r="K36" s="6">
        <v>40</v>
      </c>
      <c r="L36" s="7" t="s">
        <v>39</v>
      </c>
      <c r="M36" s="2" t="s">
        <v>53</v>
      </c>
      <c r="O36" s="82">
        <v>-25</v>
      </c>
      <c r="Q36" s="5">
        <f>+ROUND(E36*S36/100,0)</f>
        <v>2690843</v>
      </c>
      <c r="S36" s="1">
        <v>4.0999999999999996</v>
      </c>
      <c r="T36" s="86"/>
      <c r="U36" s="89">
        <v>53143</v>
      </c>
      <c r="W36" s="6">
        <v>45</v>
      </c>
      <c r="X36" s="7" t="s">
        <v>39</v>
      </c>
      <c r="Y36" s="2" t="s">
        <v>62</v>
      </c>
      <c r="AA36" s="82">
        <v>-30</v>
      </c>
      <c r="AC36" s="5">
        <v>2422211</v>
      </c>
      <c r="AE36" s="1">
        <v>3.69</v>
      </c>
      <c r="AF36" s="1"/>
      <c r="AG36" s="14">
        <f>+AC36-Q36</f>
        <v>-268632</v>
      </c>
      <c r="AH36" s="87"/>
    </row>
    <row r="37" spans="1:34" x14ac:dyDescent="0.25">
      <c r="C37" s="88" t="s">
        <v>54</v>
      </c>
      <c r="E37" s="10">
        <v>208042.17</v>
      </c>
      <c r="F37" s="5"/>
      <c r="G37" s="14"/>
      <c r="H37" s="86"/>
      <c r="I37" s="89">
        <v>45838</v>
      </c>
      <c r="K37" s="6">
        <v>40</v>
      </c>
      <c r="L37" s="7" t="s">
        <v>39</v>
      </c>
      <c r="M37" s="2" t="s">
        <v>53</v>
      </c>
      <c r="O37" s="82">
        <v>-25</v>
      </c>
      <c r="Q37" s="83">
        <f>+ROUND(E37*S37/100,0)</f>
        <v>8530</v>
      </c>
      <c r="S37" s="1">
        <v>4.0999999999999996</v>
      </c>
      <c r="T37" s="86"/>
      <c r="U37" s="89">
        <v>45838</v>
      </c>
      <c r="W37" s="6">
        <v>45</v>
      </c>
      <c r="X37" s="7" t="s">
        <v>39</v>
      </c>
      <c r="Y37" s="2" t="s">
        <v>62</v>
      </c>
      <c r="AA37" s="82">
        <v>-30</v>
      </c>
      <c r="AC37" s="83">
        <v>54091</v>
      </c>
      <c r="AE37" s="1">
        <v>26</v>
      </c>
      <c r="AF37" s="1"/>
      <c r="AG37" s="13">
        <f>+AC37-Q37</f>
        <v>45561</v>
      </c>
      <c r="AH37" s="87"/>
    </row>
    <row r="38" spans="1:34" x14ac:dyDescent="0.25">
      <c r="C38" s="2" t="s">
        <v>55</v>
      </c>
      <c r="E38" s="91">
        <f>+SUBTOTAL(9,E36:E37)</f>
        <v>65838354.710000001</v>
      </c>
      <c r="F38" s="5"/>
      <c r="G38" s="14">
        <v>18368074.66</v>
      </c>
      <c r="H38" s="86"/>
      <c r="I38" s="66"/>
      <c r="L38" s="7"/>
      <c r="O38" s="82"/>
      <c r="Q38" s="5">
        <f>+SUBTOTAL(9,Q36:Q37)</f>
        <v>2699373</v>
      </c>
      <c r="S38" s="1">
        <f>ROUND(Q38/$E38*100,2)</f>
        <v>4.0999999999999996</v>
      </c>
      <c r="T38" s="86"/>
      <c r="U38" s="66"/>
      <c r="X38" s="7"/>
      <c r="AA38" s="82"/>
      <c r="AC38" s="5">
        <f>+SUBTOTAL(9,AC36:AC37)</f>
        <v>2476302</v>
      </c>
      <c r="AE38" s="1">
        <f>ROUND(AC38/$E38*100,2)</f>
        <v>3.76</v>
      </c>
      <c r="AF38" s="1"/>
      <c r="AG38" s="14">
        <f>+SUBTOTAL(9,AG36:AG37)</f>
        <v>-223071</v>
      </c>
      <c r="AH38" s="87"/>
    </row>
    <row r="39" spans="1:34" x14ac:dyDescent="0.25">
      <c r="E39" s="9"/>
      <c r="F39" s="5"/>
      <c r="G39" s="14"/>
      <c r="H39" s="86"/>
      <c r="I39" s="66"/>
      <c r="L39" s="7"/>
      <c r="O39" s="82"/>
      <c r="S39" s="1"/>
      <c r="T39" s="86"/>
      <c r="U39" s="66"/>
      <c r="X39" s="7"/>
      <c r="AA39" s="82"/>
      <c r="AE39" s="1"/>
      <c r="AF39" s="1"/>
      <c r="AG39" s="14"/>
      <c r="AH39" s="87"/>
    </row>
    <row r="40" spans="1:34" x14ac:dyDescent="0.25">
      <c r="A40" s="1">
        <v>315</v>
      </c>
      <c r="C40" s="2" t="s">
        <v>56</v>
      </c>
      <c r="E40" s="9"/>
      <c r="F40" s="5"/>
      <c r="G40" s="14"/>
      <c r="H40" s="86"/>
      <c r="I40" s="66"/>
      <c r="L40" s="7"/>
      <c r="O40" s="82"/>
      <c r="S40" s="1"/>
      <c r="T40" s="86"/>
      <c r="U40" s="66"/>
      <c r="X40" s="7"/>
      <c r="AA40" s="82"/>
      <c r="AE40" s="1"/>
      <c r="AF40" s="1"/>
      <c r="AG40" s="14"/>
      <c r="AH40" s="87"/>
    </row>
    <row r="41" spans="1:34" x14ac:dyDescent="0.25">
      <c r="C41" s="88" t="s">
        <v>47</v>
      </c>
      <c r="E41" s="9">
        <v>83146147.709999993</v>
      </c>
      <c r="F41" s="5"/>
      <c r="G41" s="14"/>
      <c r="H41" s="86"/>
      <c r="I41" s="89">
        <v>53143</v>
      </c>
      <c r="K41" s="6">
        <v>45</v>
      </c>
      <c r="L41" s="7" t="s">
        <v>39</v>
      </c>
      <c r="M41" s="2" t="s">
        <v>57</v>
      </c>
      <c r="O41" s="82">
        <v>-25</v>
      </c>
      <c r="Q41" s="5">
        <f>+ROUND(E41*S41/100,0)</f>
        <v>3192812</v>
      </c>
      <c r="S41" s="1">
        <v>3.84</v>
      </c>
      <c r="T41" s="86"/>
      <c r="U41" s="89">
        <v>53143</v>
      </c>
      <c r="W41" s="6">
        <v>45</v>
      </c>
      <c r="X41" s="7" t="s">
        <v>39</v>
      </c>
      <c r="Y41" s="2" t="s">
        <v>62</v>
      </c>
      <c r="AA41" s="82">
        <v>-30</v>
      </c>
      <c r="AC41" s="5">
        <v>3505767</v>
      </c>
      <c r="AE41" s="1">
        <v>4.22</v>
      </c>
      <c r="AF41" s="1"/>
      <c r="AG41" s="14">
        <f t="shared" ref="AG41:AG42" si="3">+AC41-Q41</f>
        <v>312955</v>
      </c>
      <c r="AH41" s="87"/>
    </row>
    <row r="42" spans="1:34" x14ac:dyDescent="0.25">
      <c r="C42" s="88" t="s">
        <v>58</v>
      </c>
      <c r="E42" s="10">
        <v>2285115.65</v>
      </c>
      <c r="F42" s="5"/>
      <c r="G42" s="14"/>
      <c r="H42" s="86"/>
      <c r="I42" s="89">
        <v>53143</v>
      </c>
      <c r="K42" s="6">
        <v>50</v>
      </c>
      <c r="L42" s="7" t="s">
        <v>39</v>
      </c>
      <c r="M42" s="2" t="s">
        <v>59</v>
      </c>
      <c r="O42" s="82">
        <v>-25</v>
      </c>
      <c r="Q42" s="83">
        <f>+ROUND(E42*S42/100,0)</f>
        <v>87748</v>
      </c>
      <c r="S42" s="1">
        <v>3.84</v>
      </c>
      <c r="T42" s="86"/>
      <c r="U42" s="89">
        <v>53143</v>
      </c>
      <c r="W42" s="6">
        <v>45</v>
      </c>
      <c r="X42" s="7" t="s">
        <v>39</v>
      </c>
      <c r="Y42" s="2" t="s">
        <v>62</v>
      </c>
      <c r="AA42" s="82">
        <v>-30</v>
      </c>
      <c r="AC42" s="83">
        <v>85214</v>
      </c>
      <c r="AE42" s="1">
        <v>3.73</v>
      </c>
      <c r="AF42" s="1"/>
      <c r="AG42" s="13">
        <f t="shared" si="3"/>
        <v>-2534</v>
      </c>
      <c r="AH42" s="87"/>
    </row>
    <row r="43" spans="1:34" x14ac:dyDescent="0.25">
      <c r="C43" s="2" t="s">
        <v>60</v>
      </c>
      <c r="E43" s="91">
        <f>SUBTOTAL(9,E41:E42)</f>
        <v>85431263.359999999</v>
      </c>
      <c r="F43" s="5"/>
      <c r="G43" s="14">
        <v>27735740.210000001</v>
      </c>
      <c r="H43" s="86"/>
      <c r="I43" s="66"/>
      <c r="L43" s="7"/>
      <c r="O43" s="82"/>
      <c r="Q43" s="5">
        <f>SUBTOTAL(9,Q41:Q42)</f>
        <v>3280560</v>
      </c>
      <c r="S43" s="1">
        <f>ROUND(Q43/$E43*100,2)</f>
        <v>3.84</v>
      </c>
      <c r="T43" s="86"/>
      <c r="U43" s="66"/>
      <c r="X43" s="7"/>
      <c r="AA43" s="82"/>
      <c r="AC43" s="5">
        <f>SUBTOTAL(9,AC41:AC42)</f>
        <v>3590981</v>
      </c>
      <c r="AE43" s="1">
        <f>ROUND(AC43/$E43*100,2)</f>
        <v>4.2</v>
      </c>
      <c r="AF43" s="1"/>
      <c r="AG43" s="14">
        <f>SUBTOTAL(9,AG41:AG42)</f>
        <v>310421</v>
      </c>
      <c r="AH43" s="87"/>
    </row>
    <row r="44" spans="1:34" x14ac:dyDescent="0.25">
      <c r="E44" s="9"/>
      <c r="F44" s="5"/>
      <c r="G44" s="14"/>
      <c r="H44" s="86"/>
      <c r="I44" s="66"/>
      <c r="L44" s="7"/>
      <c r="O44" s="82"/>
      <c r="S44" s="1"/>
      <c r="T44" s="86"/>
      <c r="U44" s="66"/>
      <c r="X44" s="7"/>
      <c r="AA44" s="82"/>
      <c r="AE44" s="1"/>
      <c r="AF44" s="1"/>
      <c r="AG44" s="14"/>
      <c r="AH44" s="87"/>
    </row>
    <row r="45" spans="1:34" x14ac:dyDescent="0.25">
      <c r="A45" s="1">
        <v>316</v>
      </c>
      <c r="C45" s="2" t="s">
        <v>61</v>
      </c>
      <c r="E45" s="9"/>
      <c r="F45" s="5"/>
      <c r="G45" s="14"/>
      <c r="H45" s="86"/>
      <c r="I45" s="66"/>
      <c r="L45" s="7"/>
      <c r="O45" s="82"/>
      <c r="S45" s="1"/>
      <c r="T45" s="86"/>
      <c r="U45" s="66"/>
      <c r="X45" s="7"/>
      <c r="AA45" s="82"/>
      <c r="AE45" s="1"/>
      <c r="AF45" s="1"/>
      <c r="AG45" s="14"/>
      <c r="AH45" s="87"/>
    </row>
    <row r="46" spans="1:34" x14ac:dyDescent="0.25">
      <c r="C46" s="88" t="s">
        <v>47</v>
      </c>
      <c r="E46" s="10">
        <v>11149019.640000001</v>
      </c>
      <c r="F46" s="5"/>
      <c r="G46" s="14"/>
      <c r="H46" s="86"/>
      <c r="I46" s="89">
        <v>53143</v>
      </c>
      <c r="K46" s="6">
        <v>50</v>
      </c>
      <c r="L46" s="7" t="s">
        <v>39</v>
      </c>
      <c r="M46" s="2" t="s">
        <v>62</v>
      </c>
      <c r="O46" s="82">
        <v>-25</v>
      </c>
      <c r="Q46" s="83">
        <f>+ROUND(E46*S46/100,0)</f>
        <v>385756</v>
      </c>
      <c r="S46" s="1">
        <v>3.46</v>
      </c>
      <c r="T46" s="86"/>
      <c r="U46" s="89">
        <v>53143</v>
      </c>
      <c r="W46" s="6">
        <v>50</v>
      </c>
      <c r="X46" s="7" t="s">
        <v>39</v>
      </c>
      <c r="Y46" s="2" t="s">
        <v>62</v>
      </c>
      <c r="AA46" s="82">
        <v>-30</v>
      </c>
      <c r="AC46" s="83">
        <v>449496</v>
      </c>
      <c r="AE46" s="1">
        <v>4.03</v>
      </c>
      <c r="AF46" s="1"/>
      <c r="AG46" s="13">
        <f>+AC46-Q46</f>
        <v>63740</v>
      </c>
      <c r="AH46" s="87"/>
    </row>
    <row r="47" spans="1:34" x14ac:dyDescent="0.25">
      <c r="C47" s="2" t="s">
        <v>63</v>
      </c>
      <c r="E47" s="92">
        <f>+SUBTOTAL(9,E46:E46)</f>
        <v>11149019.640000001</v>
      </c>
      <c r="F47" s="5"/>
      <c r="G47" s="13">
        <v>1433315.42</v>
      </c>
      <c r="H47" s="86"/>
      <c r="I47" s="66"/>
      <c r="L47" s="7"/>
      <c r="O47" s="82"/>
      <c r="Q47" s="83">
        <f>+SUBTOTAL(9,Q46:Q46)</f>
        <v>385756</v>
      </c>
      <c r="S47" s="1"/>
      <c r="T47" s="86"/>
      <c r="U47" s="66"/>
      <c r="X47" s="7"/>
      <c r="AA47" s="82"/>
      <c r="AC47" s="83">
        <f>+SUBTOTAL(9,AC46:AC46)</f>
        <v>449496</v>
      </c>
      <c r="AE47" s="1"/>
      <c r="AF47" s="1"/>
      <c r="AG47" s="13">
        <f>+SUBTOTAL(9,AG46:AG46)</f>
        <v>63740</v>
      </c>
      <c r="AH47" s="87"/>
    </row>
    <row r="48" spans="1:34" x14ac:dyDescent="0.25">
      <c r="E48" s="9"/>
      <c r="F48" s="5"/>
      <c r="G48" s="14"/>
      <c r="H48" s="86"/>
      <c r="I48" s="66"/>
      <c r="L48" s="7"/>
      <c r="O48" s="82"/>
      <c r="S48" s="1"/>
      <c r="T48" s="86"/>
      <c r="U48" s="66"/>
      <c r="X48" s="7"/>
      <c r="AA48" s="82"/>
      <c r="AE48" s="1"/>
      <c r="AF48" s="1"/>
      <c r="AG48" s="14"/>
      <c r="AH48" s="87"/>
    </row>
    <row r="49" spans="1:41" s="6" customFormat="1" ht="15.6" x14ac:dyDescent="0.3">
      <c r="A49" s="1"/>
      <c r="B49" s="75" t="s">
        <v>64</v>
      </c>
      <c r="C49" s="2"/>
      <c r="D49" s="2"/>
      <c r="E49" s="93">
        <f>SUBTOTAL(9,E24:E47)</f>
        <v>661171976.8599999</v>
      </c>
      <c r="F49" s="3"/>
      <c r="G49" s="94">
        <f>SUBTOTAL(9,G24:G47)</f>
        <v>50651967.980000004</v>
      </c>
      <c r="H49" s="95"/>
      <c r="I49" s="66"/>
      <c r="J49" s="2"/>
      <c r="L49" s="2"/>
      <c r="M49" s="2"/>
      <c r="N49" s="2"/>
      <c r="O49" s="82"/>
      <c r="P49" s="2"/>
      <c r="Q49" s="78">
        <f>SUBTOTAL(9,Q24:Q47)</f>
        <v>23734431</v>
      </c>
      <c r="R49" s="75"/>
      <c r="S49" s="73">
        <f>ROUND(Q49/E49*100,2)</f>
        <v>3.59</v>
      </c>
      <c r="T49" s="95"/>
      <c r="U49" s="66"/>
      <c r="V49" s="2"/>
      <c r="X49" s="2"/>
      <c r="Y49" s="2"/>
      <c r="Z49" s="2"/>
      <c r="AA49" s="82"/>
      <c r="AB49" s="2"/>
      <c r="AC49" s="78">
        <f>SUBTOTAL(9,AC24:AC47)</f>
        <v>25400420</v>
      </c>
      <c r="AD49" s="75"/>
      <c r="AE49" s="73">
        <f>ROUND(AC49/E49*100,2)</f>
        <v>3.84</v>
      </c>
      <c r="AF49" s="73"/>
      <c r="AG49" s="94">
        <f>SUBTOTAL(9,AG24:AG47)</f>
        <v>1665989</v>
      </c>
      <c r="AH49" s="96"/>
      <c r="AI49" s="2"/>
      <c r="AJ49" s="2"/>
      <c r="AK49" s="2"/>
      <c r="AL49" s="2"/>
      <c r="AM49" s="2"/>
      <c r="AN49" s="2"/>
      <c r="AO49" s="2"/>
    </row>
    <row r="50" spans="1:41" s="6" customFormat="1" x14ac:dyDescent="0.25">
      <c r="A50" s="1"/>
      <c r="B50" s="1"/>
      <c r="C50" s="2"/>
      <c r="D50" s="2"/>
      <c r="E50" s="16"/>
      <c r="F50" s="3"/>
      <c r="G50" s="18"/>
      <c r="H50" s="5"/>
      <c r="I50" s="66"/>
      <c r="J50" s="2"/>
      <c r="L50" s="2"/>
      <c r="M50" s="2"/>
      <c r="N50" s="2"/>
      <c r="O50" s="82"/>
      <c r="P50" s="2"/>
      <c r="Q50" s="5"/>
      <c r="R50" s="2"/>
      <c r="S50" s="2"/>
      <c r="T50" s="5"/>
      <c r="U50" s="66"/>
      <c r="V50" s="2"/>
      <c r="X50" s="2"/>
      <c r="Y50" s="2"/>
      <c r="Z50" s="2"/>
      <c r="AA50" s="82"/>
      <c r="AB50" s="2"/>
      <c r="AC50" s="5"/>
      <c r="AD50" s="2"/>
      <c r="AE50" s="2"/>
      <c r="AF50" s="2"/>
      <c r="AG50" s="18"/>
      <c r="AH50" s="2"/>
      <c r="AI50" s="2"/>
      <c r="AJ50" s="2"/>
      <c r="AK50" s="2"/>
      <c r="AL50" s="2"/>
      <c r="AM50" s="2"/>
      <c r="AN50" s="2"/>
      <c r="AO50" s="2"/>
    </row>
    <row r="51" spans="1:41" s="6" customFormat="1" ht="15.6" x14ac:dyDescent="0.3">
      <c r="A51" s="1"/>
      <c r="B51" s="75" t="s">
        <v>65</v>
      </c>
      <c r="C51" s="2"/>
      <c r="D51" s="2"/>
      <c r="E51" s="16"/>
      <c r="F51" s="3"/>
      <c r="G51" s="18"/>
      <c r="H51" s="5"/>
      <c r="I51" s="66"/>
      <c r="J51" s="2"/>
      <c r="L51" s="2"/>
      <c r="M51" s="2"/>
      <c r="N51" s="2"/>
      <c r="O51" s="82"/>
      <c r="P51" s="2"/>
      <c r="Q51" s="5"/>
      <c r="R51" s="2"/>
      <c r="S51" s="2"/>
      <c r="T51" s="5"/>
      <c r="U51" s="66"/>
      <c r="V51" s="2"/>
      <c r="X51" s="2"/>
      <c r="Y51" s="2"/>
      <c r="Z51" s="2"/>
      <c r="AA51" s="82"/>
      <c r="AB51" s="2"/>
      <c r="AC51" s="5"/>
      <c r="AD51" s="2"/>
      <c r="AE51" s="2"/>
      <c r="AF51" s="2"/>
      <c r="AG51" s="18"/>
      <c r="AH51" s="2"/>
      <c r="AI51" s="2"/>
      <c r="AJ51" s="2"/>
      <c r="AK51" s="2"/>
      <c r="AL51" s="2"/>
      <c r="AM51" s="2"/>
      <c r="AN51" s="2"/>
      <c r="AO51" s="2"/>
    </row>
    <row r="52" spans="1:41" s="6" customFormat="1" ht="15.6" x14ac:dyDescent="0.3">
      <c r="A52" s="1"/>
      <c r="B52" s="75"/>
      <c r="C52" s="2"/>
      <c r="D52" s="2"/>
      <c r="E52" s="16"/>
      <c r="F52" s="3"/>
      <c r="G52" s="18"/>
      <c r="H52" s="5"/>
      <c r="I52" s="66"/>
      <c r="J52" s="2"/>
      <c r="L52" s="2"/>
      <c r="M52" s="2"/>
      <c r="N52" s="2"/>
      <c r="O52" s="82"/>
      <c r="P52" s="2"/>
      <c r="Q52" s="5"/>
      <c r="R52" s="2"/>
      <c r="S52" s="2"/>
      <c r="T52" s="5"/>
      <c r="U52" s="66"/>
      <c r="V52" s="2"/>
      <c r="X52" s="2"/>
      <c r="Y52" s="2"/>
      <c r="Z52" s="2"/>
      <c r="AA52" s="82"/>
      <c r="AB52" s="2"/>
      <c r="AC52" s="5"/>
      <c r="AD52" s="2"/>
      <c r="AE52" s="2"/>
      <c r="AF52" s="2"/>
      <c r="AG52" s="18"/>
      <c r="AH52" s="2"/>
      <c r="AI52" s="2"/>
      <c r="AJ52" s="2"/>
      <c r="AK52" s="2"/>
      <c r="AL52" s="2"/>
      <c r="AM52" s="2"/>
      <c r="AN52" s="2"/>
      <c r="AO52" s="2"/>
    </row>
    <row r="53" spans="1:41" s="6" customFormat="1" x14ac:dyDescent="0.25">
      <c r="A53" s="1">
        <v>340.1</v>
      </c>
      <c r="B53" s="2"/>
      <c r="C53" s="2" t="s">
        <v>45</v>
      </c>
      <c r="D53" s="2"/>
      <c r="E53" s="9">
        <v>308261.38</v>
      </c>
      <c r="F53" s="5"/>
      <c r="G53" s="14">
        <v>0</v>
      </c>
      <c r="H53" s="5"/>
      <c r="I53" s="2"/>
      <c r="J53" s="2"/>
      <c r="L53" s="7" t="s">
        <v>39</v>
      </c>
      <c r="M53" s="2"/>
      <c r="N53" s="85"/>
      <c r="O53" s="82" t="s">
        <v>39</v>
      </c>
      <c r="P53" s="12"/>
      <c r="Q53" s="17">
        <v>0</v>
      </c>
      <c r="R53" s="85"/>
      <c r="S53" s="12">
        <v>0</v>
      </c>
      <c r="T53" s="5"/>
      <c r="U53" s="2"/>
      <c r="V53" s="2"/>
      <c r="X53" s="7" t="s">
        <v>39</v>
      </c>
      <c r="Y53" s="2"/>
      <c r="Z53" s="85"/>
      <c r="AA53" s="82" t="s">
        <v>39</v>
      </c>
      <c r="AB53" s="12"/>
      <c r="AC53" s="17">
        <v>0</v>
      </c>
      <c r="AD53" s="85"/>
      <c r="AE53" s="12">
        <v>0</v>
      </c>
      <c r="AF53" s="2"/>
      <c r="AG53" s="18">
        <v>0</v>
      </c>
      <c r="AH53" s="2"/>
      <c r="AI53" s="2"/>
      <c r="AJ53" s="2"/>
      <c r="AK53" s="2"/>
      <c r="AL53" s="2"/>
      <c r="AM53" s="2"/>
      <c r="AN53" s="2"/>
      <c r="AO53" s="2"/>
    </row>
    <row r="54" spans="1:41" s="6" customFormat="1" ht="15.6" x14ac:dyDescent="0.3">
      <c r="A54" s="1"/>
      <c r="B54" s="75"/>
      <c r="C54" s="2"/>
      <c r="D54" s="2"/>
      <c r="E54" s="16"/>
      <c r="F54" s="3"/>
      <c r="G54" s="18"/>
      <c r="H54" s="5"/>
      <c r="I54" s="66"/>
      <c r="J54" s="2"/>
      <c r="L54" s="2"/>
      <c r="M54" s="2"/>
      <c r="N54" s="2"/>
      <c r="O54" s="82"/>
      <c r="P54" s="2"/>
      <c r="Q54" s="5"/>
      <c r="R54" s="2"/>
      <c r="S54" s="2"/>
      <c r="T54" s="5"/>
      <c r="U54" s="66"/>
      <c r="V54" s="2"/>
      <c r="X54" s="2"/>
      <c r="Y54" s="2"/>
      <c r="Z54" s="2"/>
      <c r="AA54" s="82"/>
      <c r="AB54" s="2"/>
      <c r="AC54" s="5"/>
      <c r="AD54" s="2"/>
      <c r="AE54" s="2"/>
      <c r="AF54" s="2"/>
      <c r="AG54" s="18"/>
      <c r="AH54" s="2"/>
      <c r="AI54" s="2"/>
      <c r="AJ54" s="2"/>
      <c r="AK54" s="2"/>
      <c r="AL54" s="2"/>
      <c r="AM54" s="2"/>
      <c r="AN54" s="2"/>
      <c r="AO54" s="2"/>
    </row>
    <row r="55" spans="1:41" s="6" customFormat="1" x14ac:dyDescent="0.25">
      <c r="A55" s="1">
        <v>341</v>
      </c>
      <c r="B55" s="1"/>
      <c r="C55" s="2" t="s">
        <v>46</v>
      </c>
      <c r="D55" s="2"/>
      <c r="E55" s="9"/>
      <c r="F55" s="5"/>
      <c r="G55" s="14"/>
      <c r="H55" s="86"/>
      <c r="I55" s="66"/>
      <c r="J55" s="2"/>
      <c r="L55" s="7"/>
      <c r="M55" s="2"/>
      <c r="N55" s="2"/>
      <c r="O55" s="82"/>
      <c r="P55" s="2"/>
      <c r="Q55" s="5"/>
      <c r="R55" s="2"/>
      <c r="S55" s="1"/>
      <c r="T55" s="86"/>
      <c r="U55" s="66"/>
      <c r="V55" s="2"/>
      <c r="X55" s="7"/>
      <c r="Y55" s="2"/>
      <c r="Z55" s="2"/>
      <c r="AA55" s="82"/>
      <c r="AB55" s="2"/>
      <c r="AC55" s="5"/>
      <c r="AD55" s="2"/>
      <c r="AE55" s="1"/>
      <c r="AF55" s="1"/>
      <c r="AG55" s="14"/>
      <c r="AH55" s="87"/>
      <c r="AI55" s="2"/>
      <c r="AJ55" s="2"/>
      <c r="AK55" s="2"/>
      <c r="AL55" s="2"/>
      <c r="AM55" s="2"/>
      <c r="AN55" s="2"/>
      <c r="AO55" s="2"/>
    </row>
    <row r="56" spans="1:41" s="6" customFormat="1" x14ac:dyDescent="0.25">
      <c r="A56" s="1"/>
      <c r="B56" s="1"/>
      <c r="C56" s="88" t="s">
        <v>47</v>
      </c>
      <c r="D56" s="2"/>
      <c r="E56" s="9">
        <v>2745174.44</v>
      </c>
      <c r="F56" s="5"/>
      <c r="G56" s="14"/>
      <c r="H56" s="86"/>
      <c r="I56" s="89">
        <v>53143</v>
      </c>
      <c r="J56" s="2"/>
      <c r="K56" s="6">
        <v>95</v>
      </c>
      <c r="L56" s="7" t="s">
        <v>39</v>
      </c>
      <c r="M56" s="2" t="s">
        <v>66</v>
      </c>
      <c r="N56" s="2"/>
      <c r="O56" s="82">
        <v>-10</v>
      </c>
      <c r="P56" s="2"/>
      <c r="Q56" s="5">
        <f t="shared" ref="Q56:Q58" si="4">+ROUND(E56*S56/100,0)</f>
        <v>111454</v>
      </c>
      <c r="R56" s="2"/>
      <c r="S56" s="1">
        <v>4.0599999999999996</v>
      </c>
      <c r="T56" s="86"/>
      <c r="U56" s="89">
        <v>53143</v>
      </c>
      <c r="V56" s="2"/>
      <c r="W56" s="6">
        <v>95</v>
      </c>
      <c r="X56" s="7" t="s">
        <v>39</v>
      </c>
      <c r="Y56" s="2" t="s">
        <v>66</v>
      </c>
      <c r="Z56" s="2"/>
      <c r="AA56" s="82">
        <v>-10</v>
      </c>
      <c r="AB56" s="2"/>
      <c r="AC56" s="5">
        <v>120788</v>
      </c>
      <c r="AD56" s="2"/>
      <c r="AE56" s="1">
        <v>4.4000000000000004</v>
      </c>
      <c r="AF56" s="1"/>
      <c r="AG56" s="14">
        <f t="shared" ref="AG56:AG58" si="5">+AC56-Q56</f>
        <v>9334</v>
      </c>
      <c r="AH56" s="87"/>
      <c r="AI56" s="2"/>
      <c r="AJ56" s="2"/>
      <c r="AK56" s="2"/>
      <c r="AL56" s="2"/>
      <c r="AM56" s="2"/>
      <c r="AN56" s="2"/>
      <c r="AO56" s="2"/>
    </row>
    <row r="57" spans="1:41" s="6" customFormat="1" x14ac:dyDescent="0.25">
      <c r="A57" s="1"/>
      <c r="B57" s="1"/>
      <c r="C57" s="88" t="s">
        <v>67</v>
      </c>
      <c r="D57" s="2"/>
      <c r="E57" s="9">
        <v>4901431.08</v>
      </c>
      <c r="F57" s="5"/>
      <c r="G57" s="14"/>
      <c r="H57" s="86"/>
      <c r="I57" s="89">
        <v>45838</v>
      </c>
      <c r="J57" s="2"/>
      <c r="K57" s="6">
        <v>95</v>
      </c>
      <c r="L57" s="7" t="s">
        <v>39</v>
      </c>
      <c r="M57" s="2" t="s">
        <v>66</v>
      </c>
      <c r="N57" s="2"/>
      <c r="O57" s="82">
        <v>-10</v>
      </c>
      <c r="P57" s="2"/>
      <c r="Q57" s="5">
        <f t="shared" si="4"/>
        <v>198998</v>
      </c>
      <c r="R57" s="2"/>
      <c r="S57" s="1">
        <v>4.0599999999999996</v>
      </c>
      <c r="T57" s="86"/>
      <c r="U57" s="89">
        <v>45838</v>
      </c>
      <c r="V57" s="2"/>
      <c r="W57" s="6">
        <v>95</v>
      </c>
      <c r="X57" s="7" t="s">
        <v>39</v>
      </c>
      <c r="Y57" s="2" t="s">
        <v>66</v>
      </c>
      <c r="Z57" s="2"/>
      <c r="AA57" s="82">
        <v>-10</v>
      </c>
      <c r="AB57" s="2"/>
      <c r="AC57" s="5">
        <v>188704</v>
      </c>
      <c r="AD57" s="2"/>
      <c r="AE57" s="1">
        <v>3.85</v>
      </c>
      <c r="AF57" s="1"/>
      <c r="AG57" s="14">
        <f t="shared" si="5"/>
        <v>-10294</v>
      </c>
      <c r="AH57" s="87"/>
      <c r="AI57" s="2"/>
      <c r="AJ57" s="2"/>
      <c r="AK57" s="2"/>
      <c r="AL57" s="2"/>
      <c r="AM57" s="2"/>
      <c r="AN57" s="2"/>
      <c r="AO57" s="2"/>
    </row>
    <row r="58" spans="1:41" s="6" customFormat="1" x14ac:dyDescent="0.25">
      <c r="A58" s="1"/>
      <c r="B58" s="1"/>
      <c r="C58" s="88" t="s">
        <v>54</v>
      </c>
      <c r="D58" s="2"/>
      <c r="E58" s="10">
        <v>3485345.11</v>
      </c>
      <c r="F58" s="5"/>
      <c r="G58" s="14"/>
      <c r="H58" s="86"/>
      <c r="I58" s="89">
        <v>45838</v>
      </c>
      <c r="J58" s="2"/>
      <c r="K58" s="6">
        <v>95</v>
      </c>
      <c r="L58" s="7" t="s">
        <v>39</v>
      </c>
      <c r="M58" s="2" t="s">
        <v>66</v>
      </c>
      <c r="N58" s="2"/>
      <c r="O58" s="82">
        <v>-10</v>
      </c>
      <c r="P58" s="2"/>
      <c r="Q58" s="83">
        <f t="shared" si="4"/>
        <v>141505</v>
      </c>
      <c r="R58" s="2"/>
      <c r="S58" s="1">
        <v>4.0599999999999996</v>
      </c>
      <c r="T58" s="86"/>
      <c r="U58" s="89">
        <v>45838</v>
      </c>
      <c r="V58" s="2"/>
      <c r="W58" s="6">
        <v>95</v>
      </c>
      <c r="X58" s="7" t="s">
        <v>39</v>
      </c>
      <c r="Y58" s="2" t="s">
        <v>66</v>
      </c>
      <c r="Z58" s="2"/>
      <c r="AA58" s="82">
        <v>-10</v>
      </c>
      <c r="AB58" s="2"/>
      <c r="AC58" s="83">
        <v>152790</v>
      </c>
      <c r="AD58" s="2"/>
      <c r="AE58" s="1">
        <v>4.38</v>
      </c>
      <c r="AF58" s="1"/>
      <c r="AG58" s="13">
        <f t="shared" si="5"/>
        <v>11285</v>
      </c>
      <c r="AH58" s="87"/>
      <c r="AI58" s="2"/>
      <c r="AJ58" s="2"/>
      <c r="AK58" s="2"/>
      <c r="AL58" s="2"/>
      <c r="AM58" s="2"/>
      <c r="AN58" s="2"/>
      <c r="AO58" s="2"/>
    </row>
    <row r="59" spans="1:41" s="6" customFormat="1" x14ac:dyDescent="0.25">
      <c r="A59" s="1"/>
      <c r="B59" s="1"/>
      <c r="C59" s="90" t="s">
        <v>49</v>
      </c>
      <c r="D59" s="2"/>
      <c r="E59" s="91">
        <f>SUBTOTAL(9,E56:E58)</f>
        <v>11131950.629999999</v>
      </c>
      <c r="F59" s="5"/>
      <c r="G59" s="14">
        <v>7497501.6799999997</v>
      </c>
      <c r="H59" s="86"/>
      <c r="I59" s="66"/>
      <c r="J59" s="2"/>
      <c r="L59" s="7"/>
      <c r="M59" s="2"/>
      <c r="N59" s="2"/>
      <c r="O59" s="82"/>
      <c r="P59" s="2"/>
      <c r="Q59" s="5">
        <f>SUBTOTAL(9,Q56:Q58)</f>
        <v>451957</v>
      </c>
      <c r="R59" s="2"/>
      <c r="S59" s="1">
        <f>ROUND(Q59/$E59*100,2)</f>
        <v>4.0599999999999996</v>
      </c>
      <c r="T59" s="86"/>
      <c r="U59" s="66"/>
      <c r="V59" s="2"/>
      <c r="X59" s="7"/>
      <c r="Y59" s="2"/>
      <c r="Z59" s="2"/>
      <c r="AA59" s="82"/>
      <c r="AB59" s="2"/>
      <c r="AC59" s="5">
        <f>SUBTOTAL(9,AC56:AC58)</f>
        <v>462282</v>
      </c>
      <c r="AD59" s="2"/>
      <c r="AE59" s="1">
        <f>ROUND(AC59/$E59*100,2)</f>
        <v>4.1500000000000004</v>
      </c>
      <c r="AF59" s="1"/>
      <c r="AG59" s="14">
        <f>SUBTOTAL(9,AG56:AG58)</f>
        <v>10325</v>
      </c>
      <c r="AH59" s="87"/>
      <c r="AI59" s="2"/>
      <c r="AJ59" s="2"/>
      <c r="AK59" s="2"/>
      <c r="AL59" s="2"/>
      <c r="AM59" s="2"/>
      <c r="AN59" s="2"/>
      <c r="AO59" s="2"/>
    </row>
    <row r="60" spans="1:41" s="6" customFormat="1" x14ac:dyDescent="0.25">
      <c r="A60" s="1"/>
      <c r="B60" s="1"/>
      <c r="C60" s="2"/>
      <c r="D60" s="2"/>
      <c r="E60" s="16"/>
      <c r="F60" s="3"/>
      <c r="G60" s="18"/>
      <c r="H60" s="5"/>
      <c r="I60" s="66"/>
      <c r="J60" s="2"/>
      <c r="L60" s="2"/>
      <c r="M60" s="2"/>
      <c r="N60" s="2"/>
      <c r="O60" s="82"/>
      <c r="P60" s="2"/>
      <c r="Q60" s="5"/>
      <c r="R60" s="2"/>
      <c r="S60" s="2"/>
      <c r="T60" s="5"/>
      <c r="U60" s="66"/>
      <c r="V60" s="2"/>
      <c r="X60" s="2"/>
      <c r="Y60" s="2"/>
      <c r="Z60" s="2"/>
      <c r="AA60" s="82"/>
      <c r="AB60" s="2"/>
      <c r="AC60" s="5"/>
      <c r="AD60" s="2"/>
      <c r="AE60" s="2"/>
      <c r="AF60" s="2"/>
      <c r="AG60" s="18"/>
      <c r="AH60" s="2"/>
      <c r="AI60" s="2"/>
      <c r="AJ60" s="2"/>
      <c r="AK60" s="2"/>
      <c r="AL60" s="2"/>
      <c r="AM60" s="2"/>
      <c r="AN60" s="2"/>
      <c r="AO60" s="2"/>
    </row>
    <row r="61" spans="1:41" s="6" customFormat="1" x14ac:dyDescent="0.25">
      <c r="A61" s="1">
        <v>342</v>
      </c>
      <c r="B61" s="1"/>
      <c r="C61" s="2" t="s">
        <v>68</v>
      </c>
      <c r="D61" s="2"/>
      <c r="E61" s="9"/>
      <c r="F61" s="5"/>
      <c r="G61" s="14"/>
      <c r="H61" s="86"/>
      <c r="I61" s="66"/>
      <c r="J61" s="2"/>
      <c r="L61" s="7"/>
      <c r="M61" s="2"/>
      <c r="N61" s="2"/>
      <c r="O61" s="82"/>
      <c r="P61" s="2"/>
      <c r="Q61" s="5"/>
      <c r="R61" s="2"/>
      <c r="S61" s="1"/>
      <c r="T61" s="86"/>
      <c r="U61" s="66"/>
      <c r="V61" s="2"/>
      <c r="X61" s="7"/>
      <c r="Y61" s="2"/>
      <c r="Z61" s="2"/>
      <c r="AA61" s="82"/>
      <c r="AB61" s="2"/>
      <c r="AC61" s="5"/>
      <c r="AD61" s="2"/>
      <c r="AE61" s="1"/>
      <c r="AF61" s="1"/>
      <c r="AG61" s="14"/>
      <c r="AH61" s="87"/>
      <c r="AI61" s="2"/>
      <c r="AJ61" s="2"/>
      <c r="AK61" s="2"/>
      <c r="AL61" s="2"/>
      <c r="AM61" s="2"/>
      <c r="AN61" s="2"/>
      <c r="AO61" s="2"/>
    </row>
    <row r="62" spans="1:41" s="6" customFormat="1" x14ac:dyDescent="0.25">
      <c r="A62" s="1"/>
      <c r="B62" s="1"/>
      <c r="C62" s="88" t="s">
        <v>69</v>
      </c>
      <c r="D62" s="2"/>
      <c r="E62" s="9">
        <v>1357164.12</v>
      </c>
      <c r="F62" s="5"/>
      <c r="G62" s="14"/>
      <c r="H62" s="86"/>
      <c r="I62" s="89">
        <v>45838</v>
      </c>
      <c r="J62" s="2"/>
      <c r="K62" s="6">
        <v>70</v>
      </c>
      <c r="L62" s="7" t="s">
        <v>39</v>
      </c>
      <c r="M62" s="2" t="s">
        <v>48</v>
      </c>
      <c r="N62" s="2"/>
      <c r="O62" s="82">
        <v>-10</v>
      </c>
      <c r="P62" s="2"/>
      <c r="Q62" s="5">
        <f t="shared" ref="Q62:Q64" si="6">+ROUND(E62*S62/100,0)</f>
        <v>53201</v>
      </c>
      <c r="R62" s="2"/>
      <c r="S62" s="1">
        <v>3.92</v>
      </c>
      <c r="T62" s="86"/>
      <c r="U62" s="89">
        <v>45838</v>
      </c>
      <c r="V62" s="2"/>
      <c r="W62" s="6">
        <v>70</v>
      </c>
      <c r="X62" s="7" t="s">
        <v>39</v>
      </c>
      <c r="Y62" s="2" t="s">
        <v>48</v>
      </c>
      <c r="Z62" s="2"/>
      <c r="AA62" s="82">
        <v>-10</v>
      </c>
      <c r="AB62" s="2"/>
      <c r="AC62" s="5">
        <v>82223</v>
      </c>
      <c r="AD62" s="2"/>
      <c r="AE62" s="1">
        <v>6.06</v>
      </c>
      <c r="AF62" s="1"/>
      <c r="AG62" s="14">
        <f t="shared" ref="AG62:AG64" si="7">+AC62-Q62</f>
        <v>29022</v>
      </c>
      <c r="AH62" s="87"/>
      <c r="AI62" s="2"/>
      <c r="AJ62" s="2"/>
      <c r="AK62" s="2"/>
      <c r="AL62" s="2"/>
      <c r="AM62" s="2"/>
      <c r="AN62" s="2"/>
      <c r="AO62" s="2"/>
    </row>
    <row r="63" spans="1:41" s="6" customFormat="1" x14ac:dyDescent="0.25">
      <c r="A63" s="1"/>
      <c r="B63" s="1"/>
      <c r="C63" s="88" t="s">
        <v>67</v>
      </c>
      <c r="D63" s="2"/>
      <c r="E63" s="9">
        <v>416226.81</v>
      </c>
      <c r="F63" s="5"/>
      <c r="G63" s="14"/>
      <c r="H63" s="86"/>
      <c r="I63" s="89">
        <v>45838</v>
      </c>
      <c r="J63" s="2"/>
      <c r="K63" s="6">
        <v>70</v>
      </c>
      <c r="L63" s="7" t="s">
        <v>39</v>
      </c>
      <c r="M63" s="2" t="s">
        <v>48</v>
      </c>
      <c r="N63" s="2"/>
      <c r="O63" s="82">
        <v>-10</v>
      </c>
      <c r="P63" s="2"/>
      <c r="Q63" s="5">
        <f t="shared" si="6"/>
        <v>16316</v>
      </c>
      <c r="R63" s="2"/>
      <c r="S63" s="1">
        <v>3.92</v>
      </c>
      <c r="T63" s="86"/>
      <c r="U63" s="89">
        <v>45838</v>
      </c>
      <c r="V63" s="2"/>
      <c r="W63" s="6">
        <v>70</v>
      </c>
      <c r="X63" s="7" t="s">
        <v>39</v>
      </c>
      <c r="Y63" s="2" t="s">
        <v>48</v>
      </c>
      <c r="Z63" s="2"/>
      <c r="AA63" s="82">
        <v>-10</v>
      </c>
      <c r="AB63" s="2"/>
      <c r="AC63" s="5">
        <v>15250</v>
      </c>
      <c r="AD63" s="2"/>
      <c r="AE63" s="1">
        <v>3.66</v>
      </c>
      <c r="AF63" s="1"/>
      <c r="AG63" s="14">
        <f t="shared" si="7"/>
        <v>-1066</v>
      </c>
      <c r="AH63" s="87"/>
      <c r="AI63" s="2"/>
      <c r="AJ63" s="2"/>
      <c r="AK63" s="2"/>
      <c r="AL63" s="2"/>
      <c r="AM63" s="2"/>
      <c r="AN63" s="2"/>
      <c r="AO63" s="2"/>
    </row>
    <row r="64" spans="1:41" s="6" customFormat="1" x14ac:dyDescent="0.25">
      <c r="A64" s="1"/>
      <c r="B64" s="1"/>
      <c r="C64" s="88" t="s">
        <v>54</v>
      </c>
      <c r="D64" s="2"/>
      <c r="E64" s="10">
        <v>707099.31</v>
      </c>
      <c r="F64" s="5"/>
      <c r="G64" s="14"/>
      <c r="H64" s="86"/>
      <c r="I64" s="89">
        <v>45838</v>
      </c>
      <c r="J64" s="2"/>
      <c r="K64" s="6">
        <v>70</v>
      </c>
      <c r="L64" s="7" t="s">
        <v>39</v>
      </c>
      <c r="M64" s="2" t="s">
        <v>48</v>
      </c>
      <c r="N64" s="2"/>
      <c r="O64" s="82">
        <v>-10</v>
      </c>
      <c r="P64" s="2"/>
      <c r="Q64" s="83">
        <f t="shared" si="6"/>
        <v>27718</v>
      </c>
      <c r="R64" s="2"/>
      <c r="S64" s="1">
        <v>3.92</v>
      </c>
      <c r="T64" s="86"/>
      <c r="U64" s="89">
        <v>45838</v>
      </c>
      <c r="V64" s="2"/>
      <c r="W64" s="6">
        <v>70</v>
      </c>
      <c r="X64" s="7" t="s">
        <v>39</v>
      </c>
      <c r="Y64" s="2" t="s">
        <v>48</v>
      </c>
      <c r="Z64" s="2"/>
      <c r="AA64" s="82">
        <v>-10</v>
      </c>
      <c r="AB64" s="2"/>
      <c r="AC64" s="83">
        <v>51301</v>
      </c>
      <c r="AD64" s="2"/>
      <c r="AE64" s="1">
        <v>7.26</v>
      </c>
      <c r="AF64" s="1"/>
      <c r="AG64" s="13">
        <f t="shared" si="7"/>
        <v>23583</v>
      </c>
      <c r="AH64" s="87"/>
      <c r="AI64" s="2"/>
      <c r="AJ64" s="2"/>
      <c r="AK64" s="2"/>
      <c r="AL64" s="2"/>
      <c r="AM64" s="2"/>
      <c r="AN64" s="2"/>
      <c r="AO64" s="2"/>
    </row>
    <row r="65" spans="1:41" s="6" customFormat="1" x14ac:dyDescent="0.25">
      <c r="A65" s="1"/>
      <c r="B65" s="1"/>
      <c r="C65" s="90" t="s">
        <v>70</v>
      </c>
      <c r="D65" s="2"/>
      <c r="E65" s="91">
        <f>SUBTOTAL(9,E62:E64)</f>
        <v>2480490.2400000002</v>
      </c>
      <c r="F65" s="5"/>
      <c r="G65" s="14">
        <v>2441652.64</v>
      </c>
      <c r="H65" s="86"/>
      <c r="I65" s="66"/>
      <c r="J65" s="2"/>
      <c r="L65" s="7"/>
      <c r="M65" s="2"/>
      <c r="N65" s="2"/>
      <c r="O65" s="82"/>
      <c r="P65" s="2"/>
      <c r="Q65" s="5">
        <f>SUBTOTAL(9,Q62:Q64)</f>
        <v>97235</v>
      </c>
      <c r="R65" s="2"/>
      <c r="S65" s="1">
        <f>ROUND(Q65/$E65*100,2)</f>
        <v>3.92</v>
      </c>
      <c r="T65" s="86"/>
      <c r="U65" s="66"/>
      <c r="V65" s="2"/>
      <c r="X65" s="7"/>
      <c r="Y65" s="2"/>
      <c r="Z65" s="2"/>
      <c r="AA65" s="82"/>
      <c r="AB65" s="2"/>
      <c r="AC65" s="5">
        <f>SUBTOTAL(9,AC62:AC64)</f>
        <v>148774</v>
      </c>
      <c r="AD65" s="2"/>
      <c r="AE65" s="1">
        <f>ROUND(AC65/E65*100,2)</f>
        <v>6</v>
      </c>
      <c r="AF65" s="1"/>
      <c r="AG65" s="14">
        <f>SUBTOTAL(9,AG62:AG64)</f>
        <v>51539</v>
      </c>
      <c r="AH65" s="87"/>
      <c r="AI65" s="2"/>
      <c r="AJ65" s="2"/>
      <c r="AK65" s="2"/>
      <c r="AL65" s="2"/>
      <c r="AM65" s="2"/>
      <c r="AN65" s="2"/>
      <c r="AO65" s="2"/>
    </row>
    <row r="66" spans="1:41" s="6" customFormat="1" x14ac:dyDescent="0.25">
      <c r="A66" s="1"/>
      <c r="B66" s="1"/>
      <c r="C66" s="2"/>
      <c r="D66" s="2"/>
      <c r="E66" s="16"/>
      <c r="F66" s="3"/>
      <c r="G66" s="18"/>
      <c r="H66" s="5"/>
      <c r="I66" s="66"/>
      <c r="J66" s="2"/>
      <c r="L66" s="2"/>
      <c r="M66" s="2"/>
      <c r="N66" s="2"/>
      <c r="O66" s="82"/>
      <c r="P66" s="2"/>
      <c r="Q66" s="5"/>
      <c r="R66" s="2"/>
      <c r="S66" s="2"/>
      <c r="T66" s="5"/>
      <c r="U66" s="66"/>
      <c r="V66" s="2"/>
      <c r="X66" s="2"/>
      <c r="Y66" s="2"/>
      <c r="Z66" s="2"/>
      <c r="AA66" s="82"/>
      <c r="AB66" s="2"/>
      <c r="AC66" s="5"/>
      <c r="AD66" s="2"/>
      <c r="AE66" s="2"/>
      <c r="AF66" s="2"/>
      <c r="AG66" s="18"/>
      <c r="AH66" s="2"/>
      <c r="AI66" s="2"/>
      <c r="AJ66" s="2"/>
      <c r="AK66" s="2"/>
      <c r="AL66" s="2"/>
      <c r="AM66" s="2"/>
      <c r="AN66" s="2"/>
      <c r="AO66" s="2"/>
    </row>
    <row r="67" spans="1:41" s="6" customFormat="1" x14ac:dyDescent="0.25">
      <c r="A67" s="1">
        <v>344</v>
      </c>
      <c r="B67" s="1"/>
      <c r="C67" s="2" t="s">
        <v>71</v>
      </c>
      <c r="D67" s="2"/>
      <c r="E67" s="9"/>
      <c r="F67" s="5"/>
      <c r="G67" s="14"/>
      <c r="H67" s="86"/>
      <c r="I67" s="66"/>
      <c r="J67" s="2"/>
      <c r="L67" s="7"/>
      <c r="M67" s="2"/>
      <c r="N67" s="2"/>
      <c r="O67" s="82"/>
      <c r="P67" s="2"/>
      <c r="Q67" s="5"/>
      <c r="R67" s="2"/>
      <c r="S67" s="1"/>
      <c r="T67" s="86"/>
      <c r="U67" s="66"/>
      <c r="V67" s="2"/>
      <c r="X67" s="7"/>
      <c r="Y67" s="2"/>
      <c r="Z67" s="2"/>
      <c r="AA67" s="82"/>
      <c r="AB67" s="2"/>
      <c r="AC67" s="5"/>
      <c r="AD67" s="2"/>
      <c r="AE67" s="1"/>
      <c r="AF67" s="1"/>
      <c r="AG67" s="14"/>
      <c r="AH67" s="87"/>
      <c r="AI67" s="2"/>
      <c r="AJ67" s="2"/>
      <c r="AK67" s="2"/>
      <c r="AL67" s="2"/>
      <c r="AM67" s="2"/>
      <c r="AN67" s="2"/>
      <c r="AO67" s="2"/>
    </row>
    <row r="68" spans="1:41" s="6" customFormat="1" x14ac:dyDescent="0.25">
      <c r="A68" s="1"/>
      <c r="B68" s="1"/>
      <c r="C68" s="88" t="s">
        <v>69</v>
      </c>
      <c r="D68" s="2"/>
      <c r="E68" s="9">
        <v>9894389.4900000002</v>
      </c>
      <c r="F68" s="5"/>
      <c r="G68" s="14"/>
      <c r="H68" s="86"/>
      <c r="I68" s="89">
        <v>45838</v>
      </c>
      <c r="J68" s="2"/>
      <c r="K68" s="6">
        <v>55</v>
      </c>
      <c r="L68" s="7" t="s">
        <v>39</v>
      </c>
      <c r="M68" s="2" t="s">
        <v>62</v>
      </c>
      <c r="N68" s="2"/>
      <c r="O68" s="82">
        <v>-10</v>
      </c>
      <c r="P68" s="2"/>
      <c r="Q68" s="5">
        <f t="shared" ref="Q68:Q70" si="8">+ROUND(E68*S68/100,0)</f>
        <v>531329</v>
      </c>
      <c r="R68" s="2"/>
      <c r="S68" s="1">
        <v>5.37</v>
      </c>
      <c r="T68" s="86"/>
      <c r="U68" s="89">
        <v>45838</v>
      </c>
      <c r="V68" s="2"/>
      <c r="W68" s="6">
        <v>55</v>
      </c>
      <c r="X68" s="7" t="s">
        <v>39</v>
      </c>
      <c r="Y68" s="2" t="s">
        <v>62</v>
      </c>
      <c r="Z68" s="2"/>
      <c r="AA68" s="82">
        <v>-10</v>
      </c>
      <c r="AB68" s="2"/>
      <c r="AC68" s="5">
        <v>524143</v>
      </c>
      <c r="AD68" s="2"/>
      <c r="AE68" s="1">
        <v>5.3</v>
      </c>
      <c r="AF68" s="1"/>
      <c r="AG68" s="14">
        <f t="shared" ref="AG68:AG70" si="9">+AC68-Q68</f>
        <v>-7186</v>
      </c>
      <c r="AH68" s="87"/>
      <c r="AI68" s="2"/>
      <c r="AJ68" s="2"/>
      <c r="AK68" s="2"/>
      <c r="AL68" s="2"/>
      <c r="AM68" s="2"/>
      <c r="AN68" s="2"/>
      <c r="AO68" s="2"/>
    </row>
    <row r="69" spans="1:41" s="6" customFormat="1" x14ac:dyDescent="0.25">
      <c r="A69" s="1"/>
      <c r="B69" s="1"/>
      <c r="C69" s="88" t="s">
        <v>67</v>
      </c>
      <c r="D69" s="2"/>
      <c r="E69" s="9">
        <v>6384077.7599999998</v>
      </c>
      <c r="F69" s="5"/>
      <c r="G69" s="14"/>
      <c r="H69" s="86"/>
      <c r="I69" s="89">
        <v>45838</v>
      </c>
      <c r="J69" s="2"/>
      <c r="K69" s="6">
        <v>55</v>
      </c>
      <c r="L69" s="7" t="s">
        <v>39</v>
      </c>
      <c r="M69" s="2" t="s">
        <v>62</v>
      </c>
      <c r="N69" s="2"/>
      <c r="O69" s="82">
        <v>-10</v>
      </c>
      <c r="P69" s="2"/>
      <c r="Q69" s="5">
        <f t="shared" si="8"/>
        <v>342825</v>
      </c>
      <c r="R69" s="2"/>
      <c r="S69" s="1">
        <v>5.37</v>
      </c>
      <c r="T69" s="86"/>
      <c r="U69" s="89">
        <v>45838</v>
      </c>
      <c r="V69" s="2"/>
      <c r="W69" s="6">
        <v>55</v>
      </c>
      <c r="X69" s="7" t="s">
        <v>39</v>
      </c>
      <c r="Y69" s="2" t="s">
        <v>62</v>
      </c>
      <c r="Z69" s="2"/>
      <c r="AA69" s="82">
        <v>-10</v>
      </c>
      <c r="AB69" s="2"/>
      <c r="AC69" s="5">
        <v>431123</v>
      </c>
      <c r="AD69" s="2"/>
      <c r="AE69" s="1">
        <v>6.75</v>
      </c>
      <c r="AF69" s="1"/>
      <c r="AG69" s="14">
        <f t="shared" si="9"/>
        <v>88298</v>
      </c>
      <c r="AH69" s="87"/>
      <c r="AI69" s="2"/>
      <c r="AJ69" s="2"/>
      <c r="AK69" s="2"/>
      <c r="AL69" s="2"/>
      <c r="AM69" s="2"/>
      <c r="AN69" s="2"/>
      <c r="AO69" s="2"/>
    </row>
    <row r="70" spans="1:41" s="6" customFormat="1" x14ac:dyDescent="0.25">
      <c r="A70" s="1"/>
      <c r="B70" s="1"/>
      <c r="C70" s="88" t="s">
        <v>54</v>
      </c>
      <c r="D70" s="2"/>
      <c r="E70" s="10">
        <v>8022664.8099999996</v>
      </c>
      <c r="F70" s="5"/>
      <c r="G70" s="14"/>
      <c r="H70" s="86"/>
      <c r="I70" s="89">
        <v>45838</v>
      </c>
      <c r="J70" s="2"/>
      <c r="K70" s="6">
        <v>55</v>
      </c>
      <c r="L70" s="7" t="s">
        <v>39</v>
      </c>
      <c r="M70" s="2" t="s">
        <v>62</v>
      </c>
      <c r="N70" s="2"/>
      <c r="O70" s="82">
        <v>-10</v>
      </c>
      <c r="P70" s="2"/>
      <c r="Q70" s="83">
        <f t="shared" si="8"/>
        <v>430817</v>
      </c>
      <c r="R70" s="2"/>
      <c r="S70" s="1">
        <v>5.37</v>
      </c>
      <c r="T70" s="86"/>
      <c r="U70" s="89">
        <v>45838</v>
      </c>
      <c r="V70" s="2"/>
      <c r="W70" s="6">
        <v>55</v>
      </c>
      <c r="X70" s="7" t="s">
        <v>39</v>
      </c>
      <c r="Y70" s="2" t="s">
        <v>62</v>
      </c>
      <c r="Z70" s="2"/>
      <c r="AA70" s="82">
        <v>-10</v>
      </c>
      <c r="AB70" s="2"/>
      <c r="AC70" s="83">
        <v>346980</v>
      </c>
      <c r="AD70" s="2"/>
      <c r="AE70" s="1">
        <v>4.32</v>
      </c>
      <c r="AF70" s="1"/>
      <c r="AG70" s="13">
        <f t="shared" si="9"/>
        <v>-83837</v>
      </c>
      <c r="AH70" s="87"/>
      <c r="AI70" s="2"/>
      <c r="AJ70" s="2"/>
      <c r="AK70" s="2"/>
      <c r="AL70" s="2"/>
      <c r="AM70" s="2"/>
      <c r="AN70" s="2"/>
      <c r="AO70" s="2"/>
    </row>
    <row r="71" spans="1:41" s="6" customFormat="1" x14ac:dyDescent="0.25">
      <c r="A71" s="1"/>
      <c r="B71" s="1"/>
      <c r="C71" s="90" t="s">
        <v>72</v>
      </c>
      <c r="D71" s="2"/>
      <c r="E71" s="91">
        <f>SUBTOTAL(9,E68:E70)</f>
        <v>24301132.059999999</v>
      </c>
      <c r="F71" s="5"/>
      <c r="G71" s="14">
        <v>19268348.440000001</v>
      </c>
      <c r="H71" s="86"/>
      <c r="I71" s="66"/>
      <c r="J71" s="2"/>
      <c r="L71" s="7"/>
      <c r="M71" s="2"/>
      <c r="N71" s="2"/>
      <c r="O71" s="82"/>
      <c r="P71" s="2"/>
      <c r="Q71" s="5">
        <f>SUBTOTAL(9,Q68:Q70)</f>
        <v>1304971</v>
      </c>
      <c r="R71" s="2"/>
      <c r="S71" s="1">
        <f>ROUND(Q71/$E71*100,2)</f>
        <v>5.37</v>
      </c>
      <c r="T71" s="86"/>
      <c r="U71" s="66"/>
      <c r="V71" s="2"/>
      <c r="X71" s="7"/>
      <c r="Y71" s="2"/>
      <c r="Z71" s="2"/>
      <c r="AA71" s="82"/>
      <c r="AB71" s="2"/>
      <c r="AC71" s="5">
        <f>SUBTOTAL(9,AC68:AC70)</f>
        <v>1302246</v>
      </c>
      <c r="AD71" s="2"/>
      <c r="AE71" s="1">
        <f>ROUND(AC71/E71*100,2)</f>
        <v>5.36</v>
      </c>
      <c r="AF71" s="1"/>
      <c r="AG71" s="14">
        <f>SUBTOTAL(9,AG68:AG70)</f>
        <v>-2725</v>
      </c>
      <c r="AH71" s="87"/>
      <c r="AI71" s="2"/>
      <c r="AJ71" s="2"/>
      <c r="AK71" s="2"/>
      <c r="AL71" s="2"/>
      <c r="AM71" s="2"/>
      <c r="AN71" s="2"/>
      <c r="AO71" s="2"/>
    </row>
    <row r="72" spans="1:41" s="6" customFormat="1" x14ac:dyDescent="0.25">
      <c r="A72" s="1"/>
      <c r="B72" s="1"/>
      <c r="C72" s="2"/>
      <c r="D72" s="2"/>
      <c r="E72" s="16"/>
      <c r="F72" s="3"/>
      <c r="G72" s="18"/>
      <c r="H72" s="5"/>
      <c r="I72" s="66"/>
      <c r="J72" s="2"/>
      <c r="L72" s="2"/>
      <c r="M72" s="2"/>
      <c r="N72" s="2"/>
      <c r="O72" s="82"/>
      <c r="P72" s="2"/>
      <c r="Q72" s="5"/>
      <c r="R72" s="2"/>
      <c r="S72" s="2"/>
      <c r="T72" s="5"/>
      <c r="U72" s="66"/>
      <c r="V72" s="2"/>
      <c r="X72" s="2"/>
      <c r="Y72" s="2"/>
      <c r="Z72" s="2"/>
      <c r="AA72" s="82"/>
      <c r="AB72" s="2"/>
      <c r="AC72" s="5"/>
      <c r="AD72" s="2"/>
      <c r="AE72" s="2"/>
      <c r="AF72" s="2"/>
      <c r="AG72" s="18"/>
      <c r="AH72" s="2"/>
      <c r="AI72" s="2"/>
      <c r="AJ72" s="2"/>
      <c r="AK72" s="2"/>
      <c r="AL72" s="2"/>
      <c r="AM72" s="2"/>
      <c r="AN72" s="2"/>
      <c r="AO72" s="2"/>
    </row>
    <row r="73" spans="1:41" s="6" customFormat="1" x14ac:dyDescent="0.25">
      <c r="A73" s="1">
        <v>345</v>
      </c>
      <c r="B73" s="1"/>
      <c r="C73" s="2" t="s">
        <v>56</v>
      </c>
      <c r="D73" s="2"/>
      <c r="E73" s="9"/>
      <c r="F73" s="5"/>
      <c r="G73" s="14"/>
      <c r="H73" s="86"/>
      <c r="I73" s="66"/>
      <c r="J73" s="2"/>
      <c r="L73" s="7"/>
      <c r="M73" s="2"/>
      <c r="N73" s="2"/>
      <c r="O73" s="82"/>
      <c r="P73" s="2"/>
      <c r="Q73" s="5"/>
      <c r="R73" s="2"/>
      <c r="S73" s="1"/>
      <c r="T73" s="86"/>
      <c r="U73" s="66"/>
      <c r="V73" s="2"/>
      <c r="X73" s="7"/>
      <c r="Y73" s="2"/>
      <c r="Z73" s="2"/>
      <c r="AA73" s="82"/>
      <c r="AB73" s="2"/>
      <c r="AC73" s="5"/>
      <c r="AD73" s="2"/>
      <c r="AE73" s="1"/>
      <c r="AF73" s="1"/>
      <c r="AG73" s="14"/>
      <c r="AH73" s="87"/>
      <c r="AI73" s="2"/>
      <c r="AJ73" s="2"/>
      <c r="AK73" s="2"/>
      <c r="AL73" s="2"/>
      <c r="AM73" s="2"/>
      <c r="AN73" s="2"/>
      <c r="AO73" s="2"/>
    </row>
    <row r="74" spans="1:41" s="6" customFormat="1" x14ac:dyDescent="0.25">
      <c r="A74" s="1"/>
      <c r="B74" s="1"/>
      <c r="C74" s="88" t="s">
        <v>69</v>
      </c>
      <c r="D74" s="2"/>
      <c r="E74" s="9">
        <v>3392362.13</v>
      </c>
      <c r="F74" s="5"/>
      <c r="G74" s="14"/>
      <c r="H74" s="86"/>
      <c r="I74" s="89">
        <v>45838</v>
      </c>
      <c r="J74" s="2"/>
      <c r="K74" s="6">
        <v>60</v>
      </c>
      <c r="L74" s="7" t="s">
        <v>39</v>
      </c>
      <c r="M74" s="2" t="s">
        <v>73</v>
      </c>
      <c r="N74" s="2"/>
      <c r="O74" s="82">
        <v>-10</v>
      </c>
      <c r="P74" s="2"/>
      <c r="Q74" s="5">
        <f t="shared" ref="Q74:Q76" si="10">+ROUND(E74*S74/100,0)</f>
        <v>173010</v>
      </c>
      <c r="R74" s="2"/>
      <c r="S74" s="1">
        <v>5.0999999999999996</v>
      </c>
      <c r="T74" s="86"/>
      <c r="U74" s="89">
        <v>45838</v>
      </c>
      <c r="V74" s="2"/>
      <c r="W74" s="6">
        <v>60</v>
      </c>
      <c r="X74" s="7" t="s">
        <v>39</v>
      </c>
      <c r="Y74" s="2" t="s">
        <v>73</v>
      </c>
      <c r="Z74" s="2"/>
      <c r="AA74" s="82">
        <v>-10</v>
      </c>
      <c r="AB74" s="2"/>
      <c r="AC74" s="5">
        <v>187366</v>
      </c>
      <c r="AD74" s="2"/>
      <c r="AE74" s="1">
        <v>5.52</v>
      </c>
      <c r="AF74" s="1"/>
      <c r="AG74" s="14">
        <f t="shared" ref="AG74:AG76" si="11">+AC74-Q74</f>
        <v>14356</v>
      </c>
      <c r="AH74" s="87"/>
      <c r="AI74" s="2"/>
      <c r="AJ74" s="2"/>
      <c r="AK74" s="2"/>
      <c r="AL74" s="2"/>
      <c r="AM74" s="2"/>
      <c r="AN74" s="2"/>
      <c r="AO74" s="2"/>
    </row>
    <row r="75" spans="1:41" s="6" customFormat="1" x14ac:dyDescent="0.25">
      <c r="A75" s="1"/>
      <c r="B75" s="1"/>
      <c r="C75" s="88" t="s">
        <v>67</v>
      </c>
      <c r="D75" s="2"/>
      <c r="E75" s="9">
        <v>415412.9</v>
      </c>
      <c r="F75" s="5"/>
      <c r="G75" s="14"/>
      <c r="H75" s="86"/>
      <c r="I75" s="89">
        <v>45838</v>
      </c>
      <c r="J75" s="2"/>
      <c r="K75" s="6">
        <v>60</v>
      </c>
      <c r="L75" s="7" t="s">
        <v>39</v>
      </c>
      <c r="M75" s="2" t="s">
        <v>73</v>
      </c>
      <c r="N75" s="2"/>
      <c r="O75" s="82">
        <v>-10</v>
      </c>
      <c r="P75" s="2"/>
      <c r="Q75" s="5">
        <f t="shared" si="10"/>
        <v>21186</v>
      </c>
      <c r="R75" s="2"/>
      <c r="S75" s="1">
        <v>5.0999999999999996</v>
      </c>
      <c r="T75" s="86"/>
      <c r="U75" s="89">
        <v>45838</v>
      </c>
      <c r="V75" s="2"/>
      <c r="W75" s="6">
        <v>60</v>
      </c>
      <c r="X75" s="7" t="s">
        <v>39</v>
      </c>
      <c r="Y75" s="2" t="s">
        <v>73</v>
      </c>
      <c r="Z75" s="2"/>
      <c r="AA75" s="82">
        <v>-10</v>
      </c>
      <c r="AB75" s="2"/>
      <c r="AC75" s="5">
        <v>20241</v>
      </c>
      <c r="AD75" s="2"/>
      <c r="AE75" s="1">
        <v>4.87</v>
      </c>
      <c r="AF75" s="1"/>
      <c r="AG75" s="14">
        <f t="shared" si="11"/>
        <v>-945</v>
      </c>
      <c r="AH75" s="87"/>
      <c r="AI75" s="2"/>
      <c r="AJ75" s="2"/>
      <c r="AK75" s="2"/>
      <c r="AL75" s="2"/>
      <c r="AM75" s="2"/>
      <c r="AN75" s="2"/>
      <c r="AO75" s="2"/>
    </row>
    <row r="76" spans="1:41" s="6" customFormat="1" x14ac:dyDescent="0.25">
      <c r="A76" s="1"/>
      <c r="B76" s="1"/>
      <c r="C76" s="88" t="s">
        <v>54</v>
      </c>
      <c r="D76" s="2"/>
      <c r="E76" s="10">
        <v>2912144.59</v>
      </c>
      <c r="F76" s="5"/>
      <c r="G76" s="14"/>
      <c r="H76" s="86"/>
      <c r="I76" s="89">
        <v>45838</v>
      </c>
      <c r="J76" s="2"/>
      <c r="K76" s="6">
        <v>60</v>
      </c>
      <c r="L76" s="7" t="s">
        <v>39</v>
      </c>
      <c r="M76" s="2" t="s">
        <v>73</v>
      </c>
      <c r="N76" s="2"/>
      <c r="O76" s="82">
        <v>-10</v>
      </c>
      <c r="P76" s="2"/>
      <c r="Q76" s="83">
        <f t="shared" si="10"/>
        <v>148519</v>
      </c>
      <c r="R76" s="2"/>
      <c r="S76" s="1">
        <v>5.0999999999999996</v>
      </c>
      <c r="T76" s="86"/>
      <c r="U76" s="89">
        <v>45838</v>
      </c>
      <c r="V76" s="2"/>
      <c r="W76" s="6">
        <v>60</v>
      </c>
      <c r="X76" s="7" t="s">
        <v>39</v>
      </c>
      <c r="Y76" s="2" t="s">
        <v>73</v>
      </c>
      <c r="Z76" s="2"/>
      <c r="AA76" s="82">
        <v>-10</v>
      </c>
      <c r="AB76" s="2"/>
      <c r="AC76" s="83">
        <v>150555</v>
      </c>
      <c r="AD76" s="2"/>
      <c r="AE76" s="1">
        <v>5.17</v>
      </c>
      <c r="AF76" s="1"/>
      <c r="AG76" s="13">
        <f t="shared" si="11"/>
        <v>2036</v>
      </c>
      <c r="AH76" s="87"/>
      <c r="AI76" s="2"/>
      <c r="AJ76" s="2"/>
      <c r="AK76" s="2"/>
      <c r="AL76" s="2"/>
      <c r="AM76" s="2"/>
      <c r="AN76" s="2"/>
      <c r="AO76" s="2"/>
    </row>
    <row r="77" spans="1:41" s="6" customFormat="1" x14ac:dyDescent="0.25">
      <c r="A77" s="1"/>
      <c r="B77" s="1"/>
      <c r="C77" s="2" t="s">
        <v>60</v>
      </c>
      <c r="D77" s="2"/>
      <c r="E77" s="92">
        <f>SUBTOTAL(9,E74:E76)</f>
        <v>6719919.6199999992</v>
      </c>
      <c r="F77" s="3"/>
      <c r="G77" s="13">
        <v>5177378.59</v>
      </c>
      <c r="H77" s="5"/>
      <c r="I77" s="66"/>
      <c r="J77" s="2"/>
      <c r="L77" s="2"/>
      <c r="M77" s="2"/>
      <c r="N77" s="2"/>
      <c r="O77" s="82"/>
      <c r="P77" s="2"/>
      <c r="Q77" s="83">
        <f>SUBTOTAL(9,Q74:Q76)</f>
        <v>342715</v>
      </c>
      <c r="R77" s="2"/>
      <c r="S77" s="1">
        <f>ROUND(Q77/$E77*100,2)</f>
        <v>5.0999999999999996</v>
      </c>
      <c r="T77" s="5"/>
      <c r="U77" s="66"/>
      <c r="V77" s="2"/>
      <c r="X77" s="2"/>
      <c r="Y77" s="2"/>
      <c r="Z77" s="2"/>
      <c r="AA77" s="82"/>
      <c r="AB77" s="2"/>
      <c r="AC77" s="83">
        <f>SUBTOTAL(9,AC74:AC76)</f>
        <v>358162</v>
      </c>
      <c r="AD77" s="2"/>
      <c r="AE77" s="1">
        <f>ROUND(AC77/E77*100,2)</f>
        <v>5.33</v>
      </c>
      <c r="AF77" s="1"/>
      <c r="AG77" s="13">
        <f>SUBTOTAL(9,AG74:AG76)</f>
        <v>15447</v>
      </c>
      <c r="AH77" s="87"/>
      <c r="AI77" s="2"/>
      <c r="AJ77" s="2"/>
      <c r="AK77" s="2"/>
      <c r="AL77" s="2"/>
      <c r="AM77" s="2"/>
      <c r="AN77" s="2"/>
      <c r="AO77" s="2"/>
    </row>
    <row r="78" spans="1:41" s="6" customFormat="1" x14ac:dyDescent="0.25">
      <c r="A78" s="1"/>
      <c r="B78" s="1"/>
      <c r="C78" s="2"/>
      <c r="D78" s="2"/>
      <c r="E78" s="16"/>
      <c r="F78" s="3"/>
      <c r="G78" s="18"/>
      <c r="H78" s="5"/>
      <c r="I78" s="66"/>
      <c r="J78" s="2"/>
      <c r="L78" s="2"/>
      <c r="M78" s="2"/>
      <c r="N78" s="2"/>
      <c r="O78" s="82"/>
      <c r="P78" s="2"/>
      <c r="Q78" s="5"/>
      <c r="R78" s="2"/>
      <c r="S78" s="2"/>
      <c r="T78" s="5"/>
      <c r="U78" s="66"/>
      <c r="V78" s="2"/>
      <c r="X78" s="2"/>
      <c r="Y78" s="2"/>
      <c r="Z78" s="2"/>
      <c r="AA78" s="82"/>
      <c r="AB78" s="2"/>
      <c r="AC78" s="5"/>
      <c r="AD78" s="2"/>
      <c r="AE78" s="2"/>
      <c r="AF78" s="2"/>
      <c r="AG78" s="18"/>
      <c r="AH78" s="2"/>
      <c r="AI78" s="2"/>
      <c r="AJ78" s="2"/>
      <c r="AK78" s="2"/>
      <c r="AL78" s="2"/>
      <c r="AM78" s="2"/>
      <c r="AN78" s="2"/>
      <c r="AO78" s="2"/>
    </row>
    <row r="79" spans="1:41" s="6" customFormat="1" ht="15.6" x14ac:dyDescent="0.3">
      <c r="A79" s="1"/>
      <c r="B79" s="75" t="s">
        <v>74</v>
      </c>
      <c r="C79" s="2"/>
      <c r="D79" s="2"/>
      <c r="E79" s="93">
        <f>SUBTOTAL(9,E52:E77)</f>
        <v>44941753.930000007</v>
      </c>
      <c r="F79" s="3"/>
      <c r="G79" s="94">
        <f>SUBTOTAL(9,G52:G77)</f>
        <v>34384881.350000001</v>
      </c>
      <c r="H79" s="78"/>
      <c r="I79" s="66"/>
      <c r="J79" s="2"/>
      <c r="L79" s="2"/>
      <c r="M79" s="2"/>
      <c r="N79" s="2"/>
      <c r="O79" s="82"/>
      <c r="P79" s="2"/>
      <c r="Q79" s="78">
        <f>SUBTOTAL(9,Q52:Q77)</f>
        <v>2196878</v>
      </c>
      <c r="R79" s="75"/>
      <c r="S79" s="73">
        <f>ROUND(Q79/E79*100,2)</f>
        <v>4.8899999999999997</v>
      </c>
      <c r="T79" s="78"/>
      <c r="U79" s="66"/>
      <c r="V79" s="2"/>
      <c r="X79" s="2"/>
      <c r="Y79" s="2"/>
      <c r="Z79" s="2"/>
      <c r="AA79" s="82"/>
      <c r="AB79" s="2"/>
      <c r="AC79" s="78">
        <f>SUBTOTAL(9,AC52:AC77)</f>
        <v>2271464</v>
      </c>
      <c r="AD79" s="75"/>
      <c r="AE79" s="73">
        <f>ROUND(AC79/E79*100,2)</f>
        <v>5.05</v>
      </c>
      <c r="AF79" s="73"/>
      <c r="AG79" s="94">
        <f>SUBTOTAL(9,AG52:AG77)</f>
        <v>74586</v>
      </c>
      <c r="AH79" s="75"/>
      <c r="AI79" s="2"/>
      <c r="AJ79" s="2"/>
      <c r="AK79" s="2"/>
      <c r="AL79" s="2"/>
      <c r="AM79" s="2"/>
      <c r="AN79" s="2"/>
      <c r="AO79" s="2"/>
    </row>
    <row r="80" spans="1:41" s="6" customFormat="1" x14ac:dyDescent="0.25">
      <c r="A80" s="1"/>
      <c r="B80" s="1"/>
      <c r="C80" s="2"/>
      <c r="D80" s="2"/>
      <c r="E80" s="16"/>
      <c r="F80" s="3"/>
      <c r="G80" s="18"/>
      <c r="H80" s="5"/>
      <c r="I80" s="2"/>
      <c r="J80" s="2"/>
      <c r="L80" s="2"/>
      <c r="M80" s="2"/>
      <c r="N80" s="2"/>
      <c r="O80" s="82"/>
      <c r="P80" s="2"/>
      <c r="Q80" s="5"/>
      <c r="R80" s="2"/>
      <c r="S80" s="2"/>
      <c r="T80" s="5"/>
      <c r="U80" s="2"/>
      <c r="V80" s="2"/>
      <c r="X80" s="2"/>
      <c r="Y80" s="2"/>
      <c r="Z80" s="2"/>
      <c r="AA80" s="82"/>
      <c r="AB80" s="2"/>
      <c r="AC80" s="5"/>
      <c r="AD80" s="2"/>
      <c r="AE80" s="2"/>
      <c r="AF80" s="2"/>
      <c r="AG80" s="18"/>
      <c r="AH80" s="2"/>
      <c r="AI80" s="2"/>
      <c r="AJ80" s="2"/>
      <c r="AK80" s="2"/>
      <c r="AL80" s="2"/>
      <c r="AM80" s="2"/>
      <c r="AN80" s="2"/>
      <c r="AO80" s="2"/>
    </row>
    <row r="81" spans="1:34" ht="15.6" x14ac:dyDescent="0.3">
      <c r="B81" s="75" t="s">
        <v>75</v>
      </c>
      <c r="E81" s="16"/>
      <c r="F81" s="5"/>
      <c r="G81" s="18"/>
      <c r="H81" s="86"/>
      <c r="O81" s="82"/>
      <c r="S81" s="1"/>
      <c r="T81" s="86"/>
      <c r="AA81" s="82"/>
      <c r="AE81" s="1"/>
      <c r="AF81" s="1"/>
      <c r="AG81" s="18"/>
      <c r="AH81" s="87"/>
    </row>
    <row r="82" spans="1:34" x14ac:dyDescent="0.25">
      <c r="A82" s="1">
        <v>350.1</v>
      </c>
      <c r="B82" s="2"/>
      <c r="C82" s="2" t="s">
        <v>76</v>
      </c>
      <c r="E82" s="9">
        <v>45986048.780000001</v>
      </c>
      <c r="F82" s="5"/>
      <c r="G82" s="14">
        <v>0</v>
      </c>
      <c r="H82" s="86"/>
      <c r="L82" s="7" t="s">
        <v>39</v>
      </c>
      <c r="N82" s="85"/>
      <c r="O82" s="82" t="s">
        <v>39</v>
      </c>
      <c r="P82" s="12"/>
      <c r="Q82" s="17">
        <v>0</v>
      </c>
      <c r="R82" s="85"/>
      <c r="S82" s="12">
        <v>0</v>
      </c>
      <c r="X82" s="7" t="s">
        <v>39</v>
      </c>
      <c r="Z82" s="85"/>
      <c r="AA82" s="82" t="s">
        <v>39</v>
      </c>
      <c r="AB82" s="12"/>
      <c r="AC82" s="17">
        <v>0</v>
      </c>
      <c r="AD82" s="85"/>
      <c r="AE82" s="12">
        <v>0</v>
      </c>
      <c r="AG82" s="18">
        <f t="shared" ref="AG82:AG91" si="12">+AC82-Q82</f>
        <v>0</v>
      </c>
      <c r="AH82" s="87"/>
    </row>
    <row r="83" spans="1:34" x14ac:dyDescent="0.25">
      <c r="A83" s="1">
        <v>350.2</v>
      </c>
      <c r="B83" s="2"/>
      <c r="C83" s="2" t="s">
        <v>77</v>
      </c>
      <c r="E83" s="9">
        <v>59781900.659999996</v>
      </c>
      <c r="F83" s="5"/>
      <c r="G83" s="14">
        <v>0</v>
      </c>
      <c r="H83" s="86"/>
      <c r="L83" s="7" t="s">
        <v>39</v>
      </c>
      <c r="N83" s="85"/>
      <c r="O83" s="82" t="s">
        <v>39</v>
      </c>
      <c r="P83" s="12"/>
      <c r="Q83" s="17">
        <v>0</v>
      </c>
      <c r="R83" s="85"/>
      <c r="S83" s="12">
        <v>0</v>
      </c>
      <c r="X83" s="7" t="s">
        <v>39</v>
      </c>
      <c r="Z83" s="85"/>
      <c r="AA83" s="82" t="s">
        <v>39</v>
      </c>
      <c r="AB83" s="12"/>
      <c r="AC83" s="17">
        <v>0</v>
      </c>
      <c r="AD83" s="85"/>
      <c r="AE83" s="12">
        <v>0</v>
      </c>
      <c r="AG83" s="18">
        <f t="shared" si="12"/>
        <v>0</v>
      </c>
      <c r="AH83" s="87"/>
    </row>
    <row r="84" spans="1:34" x14ac:dyDescent="0.25">
      <c r="A84" s="1">
        <v>352</v>
      </c>
      <c r="B84" s="2"/>
      <c r="C84" s="2" t="s">
        <v>78</v>
      </c>
      <c r="E84" s="9">
        <v>433850256.23000002</v>
      </c>
      <c r="F84" s="5"/>
      <c r="G84" s="14">
        <v>64692795.110000007</v>
      </c>
      <c r="H84" s="86"/>
      <c r="I84" s="97"/>
      <c r="K84" s="6">
        <v>75</v>
      </c>
      <c r="L84" s="7" t="s">
        <v>39</v>
      </c>
      <c r="M84" s="2" t="s">
        <v>79</v>
      </c>
      <c r="O84" s="82">
        <v>-45</v>
      </c>
      <c r="Q84" s="5">
        <f t="shared" ref="Q84:Q89" si="13">+ROUND(E84*S84/100,0)</f>
        <v>8373310</v>
      </c>
      <c r="S84" s="1">
        <v>1.93</v>
      </c>
      <c r="T84" s="86"/>
      <c r="U84" s="97"/>
      <c r="W84" s="6">
        <v>75</v>
      </c>
      <c r="X84" s="7" t="s">
        <v>39</v>
      </c>
      <c r="Y84" s="2" t="s">
        <v>79</v>
      </c>
      <c r="AA84" s="82">
        <v>-50</v>
      </c>
      <c r="AC84" s="5">
        <v>8655313</v>
      </c>
      <c r="AE84" s="1">
        <v>1.99</v>
      </c>
      <c r="AF84" s="1"/>
      <c r="AG84" s="14">
        <f t="shared" si="12"/>
        <v>282003</v>
      </c>
      <c r="AH84" s="87"/>
    </row>
    <row r="85" spans="1:34" x14ac:dyDescent="0.25">
      <c r="A85" s="1">
        <v>353</v>
      </c>
      <c r="B85" s="2"/>
      <c r="C85" s="2" t="s">
        <v>80</v>
      </c>
      <c r="E85" s="9">
        <v>2474477552.9200001</v>
      </c>
      <c r="F85" s="5"/>
      <c r="G85" s="14">
        <v>675099231.18000007</v>
      </c>
      <c r="H85" s="86"/>
      <c r="I85" s="97"/>
      <c r="K85" s="6">
        <v>50</v>
      </c>
      <c r="L85" s="7" t="s">
        <v>39</v>
      </c>
      <c r="M85" s="2" t="s">
        <v>81</v>
      </c>
      <c r="O85" s="82">
        <v>-35</v>
      </c>
      <c r="Q85" s="5">
        <f t="shared" si="13"/>
        <v>66810894</v>
      </c>
      <c r="S85" s="1">
        <v>2.7</v>
      </c>
      <c r="T85" s="86"/>
      <c r="U85" s="97"/>
      <c r="W85" s="6">
        <v>50</v>
      </c>
      <c r="X85" s="7" t="s">
        <v>39</v>
      </c>
      <c r="Y85" s="2" t="s">
        <v>81</v>
      </c>
      <c r="AA85" s="82">
        <v>-40</v>
      </c>
      <c r="AC85" s="5">
        <v>69285370</v>
      </c>
      <c r="AE85" s="1">
        <v>2.8</v>
      </c>
      <c r="AF85" s="1"/>
      <c r="AG85" s="14">
        <f t="shared" si="12"/>
        <v>2474476</v>
      </c>
      <c r="AH85" s="87"/>
    </row>
    <row r="86" spans="1:34" x14ac:dyDescent="0.25">
      <c r="A86" s="1">
        <v>354</v>
      </c>
      <c r="B86" s="2"/>
      <c r="C86" s="2" t="s">
        <v>82</v>
      </c>
      <c r="E86" s="9">
        <v>172948201.80000001</v>
      </c>
      <c r="F86" s="5"/>
      <c r="G86" s="14">
        <v>195026061.46000001</v>
      </c>
      <c r="H86" s="86"/>
      <c r="I86" s="97"/>
      <c r="K86" s="6">
        <v>65</v>
      </c>
      <c r="L86" s="7" t="s">
        <v>39</v>
      </c>
      <c r="M86" s="2" t="s">
        <v>83</v>
      </c>
      <c r="O86" s="82">
        <v>-30</v>
      </c>
      <c r="Q86" s="5">
        <f t="shared" si="13"/>
        <v>3458964</v>
      </c>
      <c r="S86" s="1">
        <v>2</v>
      </c>
      <c r="T86" s="86"/>
      <c r="U86" s="97"/>
      <c r="W86" s="6">
        <v>65</v>
      </c>
      <c r="X86" s="7" t="s">
        <v>39</v>
      </c>
      <c r="Y86" s="2" t="s">
        <v>83</v>
      </c>
      <c r="AA86" s="82">
        <v>-40</v>
      </c>
      <c r="AC86" s="5">
        <v>3728763</v>
      </c>
      <c r="AE86" s="1">
        <v>2.16</v>
      </c>
      <c r="AF86" s="1"/>
      <c r="AG86" s="14">
        <f t="shared" si="12"/>
        <v>269799</v>
      </c>
      <c r="AH86" s="87"/>
    </row>
    <row r="87" spans="1:34" x14ac:dyDescent="0.25">
      <c r="A87" s="1">
        <v>356</v>
      </c>
      <c r="B87" s="2"/>
      <c r="C87" s="2" t="s">
        <v>84</v>
      </c>
      <c r="E87" s="9">
        <v>90754383.719999999</v>
      </c>
      <c r="F87" s="5"/>
      <c r="G87" s="14">
        <v>112953991.58</v>
      </c>
      <c r="H87" s="86"/>
      <c r="I87" s="97"/>
      <c r="K87" s="6">
        <v>55</v>
      </c>
      <c r="L87" s="7" t="s">
        <v>39</v>
      </c>
      <c r="M87" s="2" t="s">
        <v>79</v>
      </c>
      <c r="O87" s="82">
        <v>-30</v>
      </c>
      <c r="Q87" s="5">
        <f t="shared" si="13"/>
        <v>2141803</v>
      </c>
      <c r="S87" s="1">
        <v>2.36</v>
      </c>
      <c r="T87" s="86"/>
      <c r="U87" s="97"/>
      <c r="W87" s="6">
        <v>55</v>
      </c>
      <c r="X87" s="7" t="s">
        <v>39</v>
      </c>
      <c r="Y87" s="2" t="s">
        <v>79</v>
      </c>
      <c r="AA87" s="82">
        <v>-35</v>
      </c>
      <c r="AC87" s="5">
        <v>2229835</v>
      </c>
      <c r="AE87" s="1">
        <v>2.46</v>
      </c>
      <c r="AF87" s="1"/>
      <c r="AG87" s="14">
        <f t="shared" si="12"/>
        <v>88032</v>
      </c>
      <c r="AH87" s="87"/>
    </row>
    <row r="88" spans="1:34" x14ac:dyDescent="0.25">
      <c r="A88" s="1">
        <v>357</v>
      </c>
      <c r="B88" s="2"/>
      <c r="C88" s="2" t="s">
        <v>85</v>
      </c>
      <c r="E88" s="9">
        <v>656788461.44000006</v>
      </c>
      <c r="F88" s="5"/>
      <c r="G88" s="14">
        <v>233964857.21000001</v>
      </c>
      <c r="H88" s="86"/>
      <c r="I88" s="97"/>
      <c r="K88" s="6">
        <v>70</v>
      </c>
      <c r="L88" s="7" t="s">
        <v>39</v>
      </c>
      <c r="M88" s="2" t="s">
        <v>86</v>
      </c>
      <c r="O88" s="82">
        <v>-15</v>
      </c>
      <c r="Q88" s="5">
        <f t="shared" si="13"/>
        <v>10771331</v>
      </c>
      <c r="S88" s="1">
        <v>1.64</v>
      </c>
      <c r="T88" s="86"/>
      <c r="U88" s="97"/>
      <c r="W88" s="6">
        <v>70</v>
      </c>
      <c r="X88" s="7" t="s">
        <v>39</v>
      </c>
      <c r="Y88" s="2" t="s">
        <v>86</v>
      </c>
      <c r="AA88" s="82">
        <v>-15</v>
      </c>
      <c r="AC88" s="5">
        <v>10800886</v>
      </c>
      <c r="AE88" s="1">
        <v>1.64</v>
      </c>
      <c r="AF88" s="1"/>
      <c r="AG88" s="14">
        <f t="shared" si="12"/>
        <v>29555</v>
      </c>
      <c r="AH88" s="87"/>
    </row>
    <row r="89" spans="1:34" x14ac:dyDescent="0.25">
      <c r="A89" s="1">
        <v>357.2</v>
      </c>
      <c r="B89" s="2"/>
      <c r="C89" s="2" t="s">
        <v>87</v>
      </c>
      <c r="E89" s="9">
        <v>307355353.51999998</v>
      </c>
      <c r="F89" s="5"/>
      <c r="G89" s="14">
        <v>105838729.27000001</v>
      </c>
      <c r="H89" s="86"/>
      <c r="I89" s="97"/>
      <c r="K89" s="6">
        <v>70</v>
      </c>
      <c r="L89" s="7" t="s">
        <v>39</v>
      </c>
      <c r="M89" s="2" t="s">
        <v>86</v>
      </c>
      <c r="O89" s="82">
        <v>-15</v>
      </c>
      <c r="Q89" s="5">
        <f t="shared" si="13"/>
        <v>5040628</v>
      </c>
      <c r="S89" s="1">
        <v>1.64</v>
      </c>
      <c r="T89" s="86"/>
      <c r="U89" s="97"/>
      <c r="W89" s="6">
        <v>70</v>
      </c>
      <c r="X89" s="7" t="s">
        <v>39</v>
      </c>
      <c r="Y89" s="2" t="s">
        <v>86</v>
      </c>
      <c r="AA89" s="82">
        <v>-15</v>
      </c>
      <c r="AC89" s="5">
        <v>5054459</v>
      </c>
      <c r="AE89" s="1">
        <v>1.64</v>
      </c>
      <c r="AF89" s="1"/>
      <c r="AG89" s="14">
        <f t="shared" si="12"/>
        <v>13831</v>
      </c>
      <c r="AH89" s="87"/>
    </row>
    <row r="90" spans="1:34" x14ac:dyDescent="0.25">
      <c r="A90" s="1">
        <v>357.3</v>
      </c>
      <c r="B90" s="2"/>
      <c r="C90" s="2" t="s">
        <v>88</v>
      </c>
      <c r="E90" s="9">
        <v>12222242.060000001</v>
      </c>
      <c r="F90" s="5"/>
      <c r="G90" s="14">
        <v>0</v>
      </c>
      <c r="H90" s="86"/>
      <c r="L90" s="7" t="s">
        <v>39</v>
      </c>
      <c r="N90" s="85"/>
      <c r="O90" s="82" t="s">
        <v>39</v>
      </c>
      <c r="P90" s="12"/>
      <c r="Q90" s="17">
        <v>0</v>
      </c>
      <c r="R90" s="85"/>
      <c r="S90" s="12">
        <v>0</v>
      </c>
      <c r="X90" s="7" t="s">
        <v>39</v>
      </c>
      <c r="Z90" s="85"/>
      <c r="AA90" s="82" t="s">
        <v>39</v>
      </c>
      <c r="AB90" s="12"/>
      <c r="AC90" s="17">
        <v>0</v>
      </c>
      <c r="AD90" s="85"/>
      <c r="AE90" s="12">
        <v>0</v>
      </c>
      <c r="AG90" s="18">
        <f t="shared" si="12"/>
        <v>0</v>
      </c>
      <c r="AH90" s="87"/>
    </row>
    <row r="91" spans="1:34" x14ac:dyDescent="0.25">
      <c r="A91" s="1">
        <v>358</v>
      </c>
      <c r="B91" s="2"/>
      <c r="C91" s="2" t="s">
        <v>89</v>
      </c>
      <c r="E91" s="10">
        <v>728649711.79999995</v>
      </c>
      <c r="F91" s="5"/>
      <c r="G91" s="13">
        <v>227094939</v>
      </c>
      <c r="H91" s="86"/>
      <c r="I91" s="97"/>
      <c r="K91" s="6">
        <v>60</v>
      </c>
      <c r="L91" s="7" t="s">
        <v>39</v>
      </c>
      <c r="M91" s="2" t="s">
        <v>90</v>
      </c>
      <c r="O91" s="82">
        <v>-25</v>
      </c>
      <c r="Q91" s="83">
        <f>+ROUND(E91*S91/100,0)</f>
        <v>15155914</v>
      </c>
      <c r="S91" s="1">
        <v>2.08</v>
      </c>
      <c r="T91" s="86"/>
      <c r="U91" s="97"/>
      <c r="W91" s="6">
        <v>60</v>
      </c>
      <c r="X91" s="7" t="s">
        <v>39</v>
      </c>
      <c r="Y91" s="2" t="s">
        <v>90</v>
      </c>
      <c r="AA91" s="82">
        <v>-25</v>
      </c>
      <c r="AC91" s="83">
        <v>15210563</v>
      </c>
      <c r="AE91" s="1">
        <v>2.09</v>
      </c>
      <c r="AF91" s="1"/>
      <c r="AG91" s="13">
        <f t="shared" si="12"/>
        <v>54649</v>
      </c>
      <c r="AH91" s="87"/>
    </row>
    <row r="92" spans="1:34" x14ac:dyDescent="0.25">
      <c r="B92" s="2"/>
      <c r="E92" s="16"/>
      <c r="F92" s="5"/>
      <c r="G92" s="18"/>
      <c r="H92" s="86"/>
      <c r="O92" s="82"/>
      <c r="S92" s="1"/>
      <c r="T92" s="86"/>
      <c r="AA92" s="82"/>
      <c r="AE92" s="1"/>
      <c r="AF92" s="1"/>
      <c r="AG92" s="18"/>
      <c r="AH92" s="87"/>
    </row>
    <row r="93" spans="1:34" s="75" customFormat="1" ht="15.6" x14ac:dyDescent="0.3">
      <c r="A93" s="73"/>
      <c r="B93" s="75" t="s">
        <v>91</v>
      </c>
      <c r="E93" s="93">
        <f>SUBTOTAL(9,E81:E91)</f>
        <v>4982814112.9300003</v>
      </c>
      <c r="F93" s="78"/>
      <c r="G93" s="94">
        <f>SUBTOTAL(9,G81:G91)</f>
        <v>1614670604.8100002</v>
      </c>
      <c r="H93" s="95"/>
      <c r="K93" s="6"/>
      <c r="M93" s="2"/>
      <c r="O93" s="82"/>
      <c r="Q93" s="78">
        <f>SUBTOTAL(9,Q81:Q91)</f>
        <v>111752844</v>
      </c>
      <c r="S93" s="73">
        <f>ROUND(Q93/E93*100,2)</f>
        <v>2.2400000000000002</v>
      </c>
      <c r="T93" s="95"/>
      <c r="W93" s="6"/>
      <c r="Y93" s="2"/>
      <c r="AA93" s="82"/>
      <c r="AC93" s="78">
        <f>SUBTOTAL(9,AC81:AC91)</f>
        <v>114965189</v>
      </c>
      <c r="AE93" s="73">
        <f>ROUND(AC93/E93*100,2)</f>
        <v>2.31</v>
      </c>
      <c r="AF93" s="73"/>
      <c r="AG93" s="94">
        <f>SUBTOTAL(9,AG81:AG91)</f>
        <v>3212345</v>
      </c>
      <c r="AH93" s="96"/>
    </row>
    <row r="94" spans="1:34" ht="15.6" x14ac:dyDescent="0.3">
      <c r="B94" s="98"/>
      <c r="E94" s="16"/>
      <c r="F94" s="5"/>
      <c r="G94" s="18"/>
      <c r="H94" s="86"/>
      <c r="O94" s="82"/>
      <c r="S94" s="1"/>
      <c r="T94" s="86"/>
      <c r="AA94" s="82"/>
      <c r="AE94" s="1"/>
      <c r="AF94" s="1"/>
      <c r="AG94" s="18"/>
      <c r="AH94" s="87"/>
    </row>
    <row r="95" spans="1:34" ht="15.6" x14ac:dyDescent="0.3">
      <c r="B95" s="75" t="s">
        <v>92</v>
      </c>
      <c r="E95" s="16"/>
      <c r="F95" s="5"/>
      <c r="G95" s="18"/>
      <c r="H95" s="86"/>
      <c r="O95" s="82"/>
      <c r="S95" s="1"/>
      <c r="T95" s="86"/>
      <c r="AA95" s="82"/>
      <c r="AE95" s="1"/>
      <c r="AF95" s="1"/>
      <c r="AG95" s="18"/>
      <c r="AH95" s="87"/>
    </row>
    <row r="96" spans="1:34" x14ac:dyDescent="0.25">
      <c r="A96" s="1">
        <v>360</v>
      </c>
      <c r="B96" s="2"/>
      <c r="C96" s="2" t="s">
        <v>93</v>
      </c>
      <c r="E96" s="9">
        <v>27811928.100000001</v>
      </c>
      <c r="F96" s="5"/>
      <c r="G96" s="14">
        <v>4819699.8199999994</v>
      </c>
      <c r="H96" s="86"/>
      <c r="K96" s="6">
        <v>50</v>
      </c>
      <c r="L96" s="7" t="s">
        <v>39</v>
      </c>
      <c r="M96" s="2" t="s">
        <v>40</v>
      </c>
      <c r="O96" s="82" t="s">
        <v>39</v>
      </c>
      <c r="Q96" s="5">
        <f>+ROUND(E96*S96/100,0)</f>
        <v>556239</v>
      </c>
      <c r="R96" s="85"/>
      <c r="S96" s="1">
        <v>2</v>
      </c>
      <c r="W96" s="6">
        <v>50</v>
      </c>
      <c r="X96" s="7" t="s">
        <v>39</v>
      </c>
      <c r="Y96" s="2" t="s">
        <v>40</v>
      </c>
      <c r="Z96" s="85"/>
      <c r="AA96" s="82" t="s">
        <v>39</v>
      </c>
      <c r="AB96" s="15"/>
      <c r="AC96" s="5">
        <v>556239</v>
      </c>
      <c r="AD96" s="85"/>
      <c r="AE96" s="1">
        <v>2</v>
      </c>
      <c r="AG96" s="14">
        <f t="shared" ref="AG96:AG123" si="14">+AC96-Q96</f>
        <v>0</v>
      </c>
      <c r="AH96" s="87"/>
    </row>
    <row r="97" spans="1:34" x14ac:dyDescent="0.25">
      <c r="A97" s="1">
        <v>360.09</v>
      </c>
      <c r="B97" s="2"/>
      <c r="C97" s="2" t="s">
        <v>94</v>
      </c>
      <c r="E97" s="9">
        <v>0</v>
      </c>
      <c r="F97" s="5"/>
      <c r="G97" s="14">
        <v>0</v>
      </c>
      <c r="H97" s="86"/>
      <c r="L97" s="7" t="s">
        <v>39</v>
      </c>
      <c r="N97" s="85"/>
      <c r="O97" s="82" t="s">
        <v>39</v>
      </c>
      <c r="P97" s="12"/>
      <c r="Q97" s="17">
        <v>0</v>
      </c>
      <c r="R97" s="85"/>
      <c r="S97" s="12">
        <v>0</v>
      </c>
      <c r="X97" s="7" t="s">
        <v>39</v>
      </c>
      <c r="Z97" s="85"/>
      <c r="AA97" s="82" t="s">
        <v>39</v>
      </c>
      <c r="AB97" s="12"/>
      <c r="AC97" s="17">
        <v>0</v>
      </c>
      <c r="AD97" s="85"/>
      <c r="AE97" s="12">
        <v>0</v>
      </c>
      <c r="AG97" s="18">
        <f t="shared" si="14"/>
        <v>0</v>
      </c>
      <c r="AH97" s="87"/>
    </row>
    <row r="98" spans="1:34" x14ac:dyDescent="0.25">
      <c r="A98" s="1">
        <v>360.1</v>
      </c>
      <c r="B98" s="2"/>
      <c r="C98" s="2" t="s">
        <v>76</v>
      </c>
      <c r="E98" s="9">
        <v>182627257.30000001</v>
      </c>
      <c r="F98" s="5"/>
      <c r="G98" s="14">
        <v>0</v>
      </c>
      <c r="H98" s="86"/>
      <c r="L98" s="7" t="s">
        <v>39</v>
      </c>
      <c r="N98" s="85"/>
      <c r="O98" s="82" t="s">
        <v>39</v>
      </c>
      <c r="P98" s="12"/>
      <c r="Q98" s="17">
        <v>0</v>
      </c>
      <c r="R98" s="85"/>
      <c r="S98" s="12">
        <v>0</v>
      </c>
      <c r="X98" s="7" t="s">
        <v>39</v>
      </c>
      <c r="Z98" s="85"/>
      <c r="AA98" s="82" t="s">
        <v>39</v>
      </c>
      <c r="AB98" s="12"/>
      <c r="AC98" s="17">
        <v>0</v>
      </c>
      <c r="AD98" s="85"/>
      <c r="AE98" s="12">
        <v>0</v>
      </c>
      <c r="AG98" s="18">
        <f t="shared" si="14"/>
        <v>0</v>
      </c>
      <c r="AH98" s="87"/>
    </row>
    <row r="99" spans="1:34" x14ac:dyDescent="0.25">
      <c r="A99" s="1">
        <v>361</v>
      </c>
      <c r="B99" s="2"/>
      <c r="C99" s="2" t="s">
        <v>46</v>
      </c>
      <c r="E99" s="9">
        <v>768858296.25</v>
      </c>
      <c r="F99" s="5"/>
      <c r="G99" s="14">
        <v>219387334.97999999</v>
      </c>
      <c r="H99" s="86"/>
      <c r="I99" s="97"/>
      <c r="K99" s="6">
        <v>55</v>
      </c>
      <c r="L99" s="7" t="s">
        <v>39</v>
      </c>
      <c r="M99" s="2" t="s">
        <v>79</v>
      </c>
      <c r="O99" s="82">
        <v>-50</v>
      </c>
      <c r="Q99" s="5">
        <f t="shared" ref="Q99:Q105" si="15">+ROUND(E99*S99/100,0)</f>
        <v>20989831</v>
      </c>
      <c r="S99" s="1">
        <v>2.73</v>
      </c>
      <c r="T99" s="86"/>
      <c r="U99" s="97"/>
      <c r="W99" s="6">
        <v>55</v>
      </c>
      <c r="X99" s="7" t="s">
        <v>39</v>
      </c>
      <c r="Y99" s="2" t="s">
        <v>79</v>
      </c>
      <c r="AA99" s="82">
        <v>-50</v>
      </c>
      <c r="AC99" s="5">
        <v>20989502</v>
      </c>
      <c r="AE99" s="1">
        <v>2.73</v>
      </c>
      <c r="AF99" s="1"/>
      <c r="AG99" s="14">
        <f t="shared" si="14"/>
        <v>-329</v>
      </c>
      <c r="AH99" s="87"/>
    </row>
    <row r="100" spans="1:34" x14ac:dyDescent="0.25">
      <c r="A100" s="1">
        <v>362</v>
      </c>
      <c r="B100" s="2"/>
      <c r="C100" s="2" t="s">
        <v>80</v>
      </c>
      <c r="E100" s="9">
        <v>2835483617.8699999</v>
      </c>
      <c r="F100" s="5"/>
      <c r="G100" s="14">
        <v>1031807426.38</v>
      </c>
      <c r="H100" s="86"/>
      <c r="I100" s="97"/>
      <c r="K100" s="6">
        <v>50</v>
      </c>
      <c r="L100" s="7" t="s">
        <v>39</v>
      </c>
      <c r="M100" s="2" t="s">
        <v>95</v>
      </c>
      <c r="O100" s="82">
        <v>-40</v>
      </c>
      <c r="Q100" s="5">
        <f t="shared" si="15"/>
        <v>79393541</v>
      </c>
      <c r="S100" s="1">
        <v>2.8</v>
      </c>
      <c r="T100" s="86"/>
      <c r="U100" s="97"/>
      <c r="W100" s="6">
        <v>53</v>
      </c>
      <c r="X100" s="7" t="s">
        <v>39</v>
      </c>
      <c r="Y100" s="2" t="s">
        <v>95</v>
      </c>
      <c r="AA100" s="82">
        <v>-50</v>
      </c>
      <c r="AC100" s="5">
        <v>80385513</v>
      </c>
      <c r="AE100" s="1">
        <v>2.83</v>
      </c>
      <c r="AF100" s="1"/>
      <c r="AG100" s="14">
        <f t="shared" si="14"/>
        <v>991972</v>
      </c>
      <c r="AH100" s="87"/>
    </row>
    <row r="101" spans="1:34" x14ac:dyDescent="0.25">
      <c r="A101" s="1">
        <v>362.01</v>
      </c>
      <c r="B101" s="2"/>
      <c r="C101" s="2" t="s">
        <v>96</v>
      </c>
      <c r="E101" s="9">
        <v>0</v>
      </c>
      <c r="F101" s="5"/>
      <c r="G101" s="14">
        <v>-73187.87</v>
      </c>
      <c r="H101" s="86"/>
      <c r="I101" s="97"/>
      <c r="K101" s="6">
        <v>10</v>
      </c>
      <c r="L101" s="7" t="s">
        <v>39</v>
      </c>
      <c r="M101" s="2" t="s">
        <v>40</v>
      </c>
      <c r="N101" s="85"/>
      <c r="O101" s="82">
        <v>0</v>
      </c>
      <c r="P101" s="12"/>
      <c r="Q101" s="5">
        <f t="shared" si="15"/>
        <v>0</v>
      </c>
      <c r="R101" s="85"/>
      <c r="S101" s="1">
        <v>10</v>
      </c>
      <c r="T101" s="86"/>
      <c r="U101" s="97"/>
      <c r="X101" s="7" t="s">
        <v>39</v>
      </c>
      <c r="Z101" s="85"/>
      <c r="AA101" s="82" t="s">
        <v>39</v>
      </c>
      <c r="AB101" s="12"/>
      <c r="AC101" s="17">
        <v>0</v>
      </c>
      <c r="AD101" s="85"/>
      <c r="AE101" s="12">
        <v>0</v>
      </c>
      <c r="AF101" s="1"/>
      <c r="AG101" s="18">
        <f t="shared" si="14"/>
        <v>0</v>
      </c>
      <c r="AH101" s="87"/>
    </row>
    <row r="102" spans="1:34" x14ac:dyDescent="0.25">
      <c r="A102" s="1">
        <v>363.01</v>
      </c>
      <c r="B102" s="2"/>
      <c r="C102" s="2" t="s">
        <v>97</v>
      </c>
      <c r="E102" s="9">
        <v>15759297.779999999</v>
      </c>
      <c r="F102" s="5"/>
      <c r="G102" s="14">
        <v>3148366.26</v>
      </c>
      <c r="H102" s="86"/>
      <c r="I102" s="97"/>
      <c r="K102" s="6">
        <v>10</v>
      </c>
      <c r="L102" s="7" t="s">
        <v>39</v>
      </c>
      <c r="M102" s="2" t="s">
        <v>40</v>
      </c>
      <c r="N102" s="85"/>
      <c r="O102" s="82">
        <v>0</v>
      </c>
      <c r="P102" s="12"/>
      <c r="Q102" s="5">
        <f t="shared" si="15"/>
        <v>1575930</v>
      </c>
      <c r="R102" s="85"/>
      <c r="S102" s="1">
        <v>10</v>
      </c>
      <c r="T102" s="86"/>
      <c r="U102" s="97"/>
      <c r="W102" s="6">
        <v>10</v>
      </c>
      <c r="X102" s="7" t="s">
        <v>39</v>
      </c>
      <c r="Y102" s="2" t="s">
        <v>40</v>
      </c>
      <c r="AA102" s="82">
        <v>0</v>
      </c>
      <c r="AC102" s="5">
        <v>1575930</v>
      </c>
      <c r="AE102" s="1">
        <v>10</v>
      </c>
      <c r="AF102" s="1"/>
      <c r="AG102" s="14">
        <f t="shared" si="14"/>
        <v>0</v>
      </c>
      <c r="AH102" s="87"/>
    </row>
    <row r="103" spans="1:34" x14ac:dyDescent="0.25">
      <c r="A103" s="1">
        <v>364</v>
      </c>
      <c r="B103" s="2"/>
      <c r="C103" s="2" t="s">
        <v>98</v>
      </c>
      <c r="E103" s="9">
        <v>661143454.40999997</v>
      </c>
      <c r="F103" s="5"/>
      <c r="G103" s="14">
        <v>227903029.14000002</v>
      </c>
      <c r="H103" s="86"/>
      <c r="I103" s="97"/>
      <c r="K103" s="6">
        <v>65</v>
      </c>
      <c r="L103" s="7" t="s">
        <v>39</v>
      </c>
      <c r="M103" s="2" t="s">
        <v>99</v>
      </c>
      <c r="O103" s="82">
        <v>-110</v>
      </c>
      <c r="Q103" s="5">
        <f t="shared" si="15"/>
        <v>21354934</v>
      </c>
      <c r="S103" s="1">
        <v>3.23</v>
      </c>
      <c r="T103" s="86"/>
      <c r="U103" s="97"/>
      <c r="W103" s="6">
        <v>65</v>
      </c>
      <c r="X103" s="7" t="s">
        <v>39</v>
      </c>
      <c r="Y103" s="2" t="s">
        <v>99</v>
      </c>
      <c r="AA103" s="82">
        <v>-120</v>
      </c>
      <c r="AC103" s="5">
        <v>22399540</v>
      </c>
      <c r="AE103" s="1">
        <v>3.39</v>
      </c>
      <c r="AF103" s="1"/>
      <c r="AG103" s="14">
        <f t="shared" si="14"/>
        <v>1044606</v>
      </c>
      <c r="AH103" s="87"/>
    </row>
    <row r="104" spans="1:34" x14ac:dyDescent="0.25">
      <c r="A104" s="1">
        <v>365</v>
      </c>
      <c r="B104" s="2"/>
      <c r="C104" s="2" t="s">
        <v>84</v>
      </c>
      <c r="E104" s="9">
        <v>1154401727.49</v>
      </c>
      <c r="F104" s="5"/>
      <c r="G104" s="14">
        <v>271553979.93000001</v>
      </c>
      <c r="H104" s="86"/>
      <c r="I104" s="97"/>
      <c r="K104" s="6">
        <v>70</v>
      </c>
      <c r="L104" s="7" t="s">
        <v>39</v>
      </c>
      <c r="M104" s="2" t="s">
        <v>100</v>
      </c>
      <c r="O104" s="82">
        <v>-70</v>
      </c>
      <c r="Q104" s="5">
        <f t="shared" si="15"/>
        <v>28051962</v>
      </c>
      <c r="S104" s="1">
        <v>2.4300000000000002</v>
      </c>
      <c r="T104" s="86"/>
      <c r="U104" s="97"/>
      <c r="W104" s="6">
        <v>65</v>
      </c>
      <c r="X104" s="7" t="s">
        <v>39</v>
      </c>
      <c r="Y104" s="2" t="s">
        <v>99</v>
      </c>
      <c r="AA104" s="82">
        <v>-80</v>
      </c>
      <c r="AC104" s="5">
        <v>32000016</v>
      </c>
      <c r="AE104" s="1">
        <v>2.77</v>
      </c>
      <c r="AF104" s="1"/>
      <c r="AG104" s="14">
        <f t="shared" si="14"/>
        <v>3948054</v>
      </c>
      <c r="AH104" s="87"/>
    </row>
    <row r="105" spans="1:34" x14ac:dyDescent="0.25">
      <c r="A105" s="1">
        <v>366</v>
      </c>
      <c r="B105" s="2"/>
      <c r="C105" s="2" t="s">
        <v>85</v>
      </c>
      <c r="E105" s="9">
        <v>3281290926.25</v>
      </c>
      <c r="F105" s="5"/>
      <c r="G105" s="14">
        <v>561684211.12</v>
      </c>
      <c r="H105" s="86"/>
      <c r="I105" s="97"/>
      <c r="K105" s="6">
        <v>85</v>
      </c>
      <c r="L105" s="7" t="s">
        <v>39</v>
      </c>
      <c r="M105" s="2" t="s">
        <v>79</v>
      </c>
      <c r="O105" s="82">
        <v>-50</v>
      </c>
      <c r="Q105" s="5">
        <f t="shared" si="15"/>
        <v>57750720</v>
      </c>
      <c r="S105" s="1">
        <v>1.76</v>
      </c>
      <c r="T105" s="86"/>
      <c r="U105" s="97"/>
      <c r="W105" s="6">
        <v>80</v>
      </c>
      <c r="X105" s="7" t="s">
        <v>39</v>
      </c>
      <c r="Y105" s="2" t="s">
        <v>90</v>
      </c>
      <c r="AA105" s="82">
        <v>-60</v>
      </c>
      <c r="AC105" s="5">
        <v>65625818</v>
      </c>
      <c r="AE105" s="1">
        <v>2</v>
      </c>
      <c r="AF105" s="1"/>
      <c r="AG105" s="14">
        <f t="shared" si="14"/>
        <v>7875098</v>
      </c>
      <c r="AH105" s="87"/>
    </row>
    <row r="106" spans="1:34" x14ac:dyDescent="0.25">
      <c r="A106" s="1">
        <v>366.01</v>
      </c>
      <c r="C106" s="2" t="s">
        <v>101</v>
      </c>
      <c r="E106" s="91">
        <v>0</v>
      </c>
      <c r="F106" s="5"/>
      <c r="G106" s="14">
        <v>-333082.3</v>
      </c>
      <c r="K106" s="6">
        <v>10</v>
      </c>
      <c r="L106" s="7" t="s">
        <v>39</v>
      </c>
      <c r="M106" s="2" t="s">
        <v>40</v>
      </c>
      <c r="O106" s="82">
        <v>0</v>
      </c>
      <c r="Q106" s="91">
        <f t="shared" ref="Q106:Q123" si="16">+ROUND(E106*S106/100,0)</f>
        <v>0</v>
      </c>
      <c r="S106" s="1">
        <v>10</v>
      </c>
      <c r="W106" s="6">
        <v>10</v>
      </c>
      <c r="X106" s="7" t="s">
        <v>39</v>
      </c>
      <c r="Y106" s="2" t="s">
        <v>40</v>
      </c>
      <c r="AA106" s="82" t="s">
        <v>39</v>
      </c>
      <c r="AC106" s="91">
        <v>0</v>
      </c>
      <c r="AE106" s="1">
        <v>10</v>
      </c>
      <c r="AF106" s="1"/>
      <c r="AG106" s="14">
        <f t="shared" si="14"/>
        <v>0</v>
      </c>
      <c r="AH106" s="87"/>
    </row>
    <row r="107" spans="1:34" x14ac:dyDescent="0.25">
      <c r="A107" s="1">
        <v>366.1</v>
      </c>
      <c r="B107" s="2"/>
      <c r="C107" s="2" t="s">
        <v>87</v>
      </c>
      <c r="E107" s="9">
        <v>1452886755.1900001</v>
      </c>
      <c r="F107" s="5"/>
      <c r="G107" s="14">
        <v>471295026.79000002</v>
      </c>
      <c r="H107" s="86"/>
      <c r="I107" s="97"/>
      <c r="K107" s="6">
        <v>85</v>
      </c>
      <c r="L107" s="7" t="s">
        <v>39</v>
      </c>
      <c r="M107" s="2" t="s">
        <v>79</v>
      </c>
      <c r="O107" s="82">
        <v>-50</v>
      </c>
      <c r="Q107" s="5">
        <f t="shared" si="16"/>
        <v>25570807</v>
      </c>
      <c r="S107" s="1">
        <v>1.76</v>
      </c>
      <c r="T107" s="86"/>
      <c r="U107" s="97"/>
      <c r="W107" s="6">
        <v>80</v>
      </c>
      <c r="X107" s="7" t="s">
        <v>39</v>
      </c>
      <c r="Y107" s="2" t="s">
        <v>90</v>
      </c>
      <c r="AA107" s="82">
        <v>-60</v>
      </c>
      <c r="AC107" s="5">
        <v>29057735</v>
      </c>
      <c r="AE107" s="1">
        <v>2</v>
      </c>
      <c r="AF107" s="1"/>
      <c r="AG107" s="14">
        <f t="shared" si="14"/>
        <v>3486928</v>
      </c>
      <c r="AH107" s="87"/>
    </row>
    <row r="108" spans="1:34" x14ac:dyDescent="0.25">
      <c r="A108" s="1">
        <v>367</v>
      </c>
      <c r="B108" s="2"/>
      <c r="C108" s="2" t="s">
        <v>89</v>
      </c>
      <c r="E108" s="9">
        <v>7228917958.6000004</v>
      </c>
      <c r="F108" s="5"/>
      <c r="G108" s="14">
        <v>1715906371.8299999</v>
      </c>
      <c r="H108" s="86"/>
      <c r="I108" s="97"/>
      <c r="K108" s="6">
        <v>50</v>
      </c>
      <c r="L108" s="7" t="s">
        <v>39</v>
      </c>
      <c r="M108" s="2" t="s">
        <v>100</v>
      </c>
      <c r="O108" s="82">
        <v>-80</v>
      </c>
      <c r="Q108" s="5">
        <f t="shared" si="16"/>
        <v>260241047</v>
      </c>
      <c r="S108" s="1">
        <v>3.6</v>
      </c>
      <c r="T108" s="86"/>
      <c r="U108" s="97"/>
      <c r="W108" s="6">
        <v>55</v>
      </c>
      <c r="X108" s="7" t="s">
        <v>39</v>
      </c>
      <c r="Y108" s="2" t="s">
        <v>100</v>
      </c>
      <c r="AA108" s="82">
        <v>-90</v>
      </c>
      <c r="AC108" s="5">
        <v>249973598</v>
      </c>
      <c r="AE108" s="1">
        <v>3.46</v>
      </c>
      <c r="AF108" s="1"/>
      <c r="AG108" s="14">
        <f t="shared" si="14"/>
        <v>-10267449</v>
      </c>
      <c r="AH108" s="87"/>
    </row>
    <row r="109" spans="1:34" x14ac:dyDescent="0.25">
      <c r="A109" s="1">
        <v>367.01</v>
      </c>
      <c r="C109" s="2" t="s">
        <v>102</v>
      </c>
      <c r="E109" s="9">
        <v>3221754.16</v>
      </c>
      <c r="F109" s="5"/>
      <c r="G109" s="14">
        <v>1194712.69</v>
      </c>
      <c r="K109" s="6">
        <v>10</v>
      </c>
      <c r="L109" s="7" t="s">
        <v>39</v>
      </c>
      <c r="M109" s="2" t="s">
        <v>40</v>
      </c>
      <c r="O109" s="82">
        <v>0</v>
      </c>
      <c r="Q109" s="5">
        <f t="shared" si="16"/>
        <v>322175</v>
      </c>
      <c r="S109" s="1">
        <v>10</v>
      </c>
      <c r="W109" s="6">
        <v>10</v>
      </c>
      <c r="X109" s="7" t="s">
        <v>39</v>
      </c>
      <c r="Y109" s="2" t="s">
        <v>40</v>
      </c>
      <c r="AA109" s="82">
        <v>0</v>
      </c>
      <c r="AC109" s="5">
        <v>322175</v>
      </c>
      <c r="AE109" s="1">
        <v>10</v>
      </c>
      <c r="AF109" s="1"/>
      <c r="AG109" s="14">
        <f t="shared" si="14"/>
        <v>0</v>
      </c>
      <c r="AH109" s="87"/>
    </row>
    <row r="110" spans="1:34" x14ac:dyDescent="0.25">
      <c r="A110" s="1">
        <v>368</v>
      </c>
      <c r="B110" s="2"/>
      <c r="C110" s="2" t="s">
        <v>103</v>
      </c>
      <c r="E110" s="9">
        <v>445799458.44</v>
      </c>
      <c r="F110" s="5"/>
      <c r="G110" s="14">
        <v>37900447.520000003</v>
      </c>
      <c r="H110" s="86"/>
      <c r="I110" s="97"/>
      <c r="K110" s="6">
        <v>33</v>
      </c>
      <c r="L110" s="7" t="s">
        <v>39</v>
      </c>
      <c r="M110" s="2" t="s">
        <v>100</v>
      </c>
      <c r="O110" s="82">
        <v>-20</v>
      </c>
      <c r="Q110" s="5">
        <f t="shared" si="16"/>
        <v>16227100</v>
      </c>
      <c r="S110" s="1">
        <v>3.64</v>
      </c>
      <c r="T110" s="86"/>
      <c r="U110" s="97"/>
      <c r="W110" s="6">
        <v>33</v>
      </c>
      <c r="X110" s="7" t="s">
        <v>39</v>
      </c>
      <c r="Y110" s="2" t="s">
        <v>100</v>
      </c>
      <c r="AA110" s="82">
        <v>-20</v>
      </c>
      <c r="AC110" s="5">
        <v>16177085</v>
      </c>
      <c r="AE110" s="1">
        <v>3.63</v>
      </c>
      <c r="AF110" s="1"/>
      <c r="AG110" s="14">
        <f t="shared" si="14"/>
        <v>-50015</v>
      </c>
      <c r="AH110" s="87"/>
    </row>
    <row r="111" spans="1:34" x14ac:dyDescent="0.25">
      <c r="A111" s="1">
        <v>368.1</v>
      </c>
      <c r="B111" s="2"/>
      <c r="C111" s="2" t="s">
        <v>104</v>
      </c>
      <c r="E111" s="9">
        <v>3287560304.8400002</v>
      </c>
      <c r="F111" s="5"/>
      <c r="G111" s="14">
        <v>532550502.32999998</v>
      </c>
      <c r="H111" s="86"/>
      <c r="I111" s="97"/>
      <c r="K111" s="6">
        <v>33</v>
      </c>
      <c r="L111" s="7" t="s">
        <v>39</v>
      </c>
      <c r="M111" s="2" t="s">
        <v>81</v>
      </c>
      <c r="O111" s="82">
        <v>-20</v>
      </c>
      <c r="Q111" s="5">
        <f t="shared" si="16"/>
        <v>119667195</v>
      </c>
      <c r="S111" s="1">
        <v>3.64</v>
      </c>
      <c r="T111" s="86"/>
      <c r="U111" s="97"/>
      <c r="W111" s="6">
        <v>33</v>
      </c>
      <c r="X111" s="7" t="s">
        <v>39</v>
      </c>
      <c r="Y111" s="2" t="s">
        <v>81</v>
      </c>
      <c r="AA111" s="82">
        <v>-20</v>
      </c>
      <c r="AC111" s="5">
        <v>119107436</v>
      </c>
      <c r="AE111" s="1">
        <v>3.62</v>
      </c>
      <c r="AF111" s="1"/>
      <c r="AG111" s="14">
        <f t="shared" si="14"/>
        <v>-559759</v>
      </c>
      <c r="AH111" s="87"/>
    </row>
    <row r="112" spans="1:34" x14ac:dyDescent="0.25">
      <c r="A112" s="1">
        <v>368.11</v>
      </c>
      <c r="C112" s="2" t="s">
        <v>105</v>
      </c>
      <c r="E112" s="9">
        <v>-7409.96</v>
      </c>
      <c r="F112" s="5"/>
      <c r="G112" s="14">
        <v>-459.73</v>
      </c>
      <c r="K112" s="6">
        <v>10</v>
      </c>
      <c r="L112" s="7" t="s">
        <v>39</v>
      </c>
      <c r="M112" s="2" t="s">
        <v>40</v>
      </c>
      <c r="O112" s="82">
        <v>0</v>
      </c>
      <c r="Q112" s="5">
        <f t="shared" si="16"/>
        <v>-741</v>
      </c>
      <c r="S112" s="1">
        <v>10</v>
      </c>
      <c r="W112" s="6">
        <v>10</v>
      </c>
      <c r="X112" s="7" t="s">
        <v>39</v>
      </c>
      <c r="Y112" s="2" t="s">
        <v>40</v>
      </c>
      <c r="AA112" s="82">
        <v>0</v>
      </c>
      <c r="AC112" s="5">
        <v>-741</v>
      </c>
      <c r="AE112" s="1">
        <v>10</v>
      </c>
      <c r="AF112" s="1"/>
      <c r="AG112" s="14">
        <f t="shared" si="14"/>
        <v>0</v>
      </c>
      <c r="AH112" s="87"/>
    </row>
    <row r="113" spans="1:34" x14ac:dyDescent="0.25">
      <c r="A113" s="1">
        <v>369.1</v>
      </c>
      <c r="B113" s="2"/>
      <c r="C113" s="2" t="s">
        <v>106</v>
      </c>
      <c r="E113" s="9">
        <v>242695113.22999999</v>
      </c>
      <c r="F113" s="5"/>
      <c r="G113" s="14">
        <v>110750856.11</v>
      </c>
      <c r="H113" s="86"/>
      <c r="I113" s="97"/>
      <c r="K113" s="6">
        <v>70</v>
      </c>
      <c r="L113" s="7" t="s">
        <v>39</v>
      </c>
      <c r="M113" s="2" t="s">
        <v>100</v>
      </c>
      <c r="O113" s="82">
        <v>-180</v>
      </c>
      <c r="Q113" s="5">
        <f t="shared" si="16"/>
        <v>9707805</v>
      </c>
      <c r="S113" s="1">
        <v>4</v>
      </c>
      <c r="T113" s="86"/>
      <c r="U113" s="97"/>
      <c r="W113" s="6">
        <v>70</v>
      </c>
      <c r="X113" s="7" t="s">
        <v>39</v>
      </c>
      <c r="Y113" s="2" t="s">
        <v>99</v>
      </c>
      <c r="AA113" s="82">
        <v>-185</v>
      </c>
      <c r="AC113" s="5">
        <v>9891039</v>
      </c>
      <c r="AE113" s="1">
        <v>4.08</v>
      </c>
      <c r="AF113" s="1"/>
      <c r="AG113" s="14">
        <f t="shared" si="14"/>
        <v>183234</v>
      </c>
      <c r="AH113" s="87"/>
    </row>
    <row r="114" spans="1:34" x14ac:dyDescent="0.25">
      <c r="A114" s="1">
        <v>369.2</v>
      </c>
      <c r="B114" s="2"/>
      <c r="C114" s="2" t="s">
        <v>107</v>
      </c>
      <c r="E114" s="9">
        <v>2142341255.5999999</v>
      </c>
      <c r="F114" s="5"/>
      <c r="G114" s="14">
        <v>448435537.72000003</v>
      </c>
      <c r="H114" s="86"/>
      <c r="I114" s="97"/>
      <c r="K114" s="6">
        <v>75</v>
      </c>
      <c r="L114" s="7" t="s">
        <v>39</v>
      </c>
      <c r="M114" s="2" t="s">
        <v>99</v>
      </c>
      <c r="O114" s="82">
        <v>-150</v>
      </c>
      <c r="Q114" s="5">
        <f t="shared" si="16"/>
        <v>71339964</v>
      </c>
      <c r="S114" s="1">
        <v>3.33</v>
      </c>
      <c r="T114" s="86"/>
      <c r="U114" s="97"/>
      <c r="W114" s="6">
        <v>70</v>
      </c>
      <c r="X114" s="7" t="s">
        <v>39</v>
      </c>
      <c r="Y114" s="2" t="s">
        <v>99</v>
      </c>
      <c r="AA114" s="82">
        <v>-160</v>
      </c>
      <c r="AC114" s="5">
        <v>79652151</v>
      </c>
      <c r="AE114" s="1">
        <v>3.72</v>
      </c>
      <c r="AF114" s="1"/>
      <c r="AG114" s="14">
        <f t="shared" si="14"/>
        <v>8312187</v>
      </c>
      <c r="AH114" s="87"/>
    </row>
    <row r="115" spans="1:34" x14ac:dyDescent="0.25">
      <c r="A115" s="1">
        <v>370.1</v>
      </c>
      <c r="B115" s="2"/>
      <c r="C115" s="2" t="s">
        <v>108</v>
      </c>
      <c r="E115" s="9">
        <v>45433029.859999999</v>
      </c>
      <c r="F115" s="5"/>
      <c r="G115" s="14">
        <v>-31807158.109999999</v>
      </c>
      <c r="H115" s="86"/>
      <c r="I115" s="97"/>
      <c r="K115" s="6">
        <v>35</v>
      </c>
      <c r="L115" s="7" t="s">
        <v>39</v>
      </c>
      <c r="M115" s="2" t="s">
        <v>100</v>
      </c>
      <c r="O115" s="82">
        <v>-5</v>
      </c>
      <c r="Q115" s="5">
        <v>1964483.33</v>
      </c>
      <c r="R115" s="2" t="s">
        <v>186</v>
      </c>
      <c r="S115" s="12">
        <v>0</v>
      </c>
      <c r="T115" s="86"/>
      <c r="U115" s="130"/>
      <c r="W115" s="6">
        <v>35</v>
      </c>
      <c r="X115" s="7" t="s">
        <v>39</v>
      </c>
      <c r="Y115" s="2" t="s">
        <v>100</v>
      </c>
      <c r="AA115" s="82">
        <v>-5</v>
      </c>
      <c r="AC115" s="5">
        <v>1964483.33</v>
      </c>
      <c r="AD115" s="2" t="s">
        <v>186</v>
      </c>
      <c r="AE115" s="12">
        <v>0</v>
      </c>
      <c r="AF115" s="1"/>
      <c r="AG115" s="14">
        <f t="shared" si="14"/>
        <v>0</v>
      </c>
      <c r="AH115" s="87"/>
    </row>
    <row r="116" spans="1:34" x14ac:dyDescent="0.25">
      <c r="A116" s="1">
        <v>370.11</v>
      </c>
      <c r="B116" s="2"/>
      <c r="C116" s="2" t="s">
        <v>109</v>
      </c>
      <c r="E116" s="9">
        <v>83422248.329999998</v>
      </c>
      <c r="F116" s="5"/>
      <c r="G116" s="14">
        <v>-49784564.390000001</v>
      </c>
      <c r="H116" s="86"/>
      <c r="I116" s="97"/>
      <c r="K116" s="6">
        <v>20</v>
      </c>
      <c r="L116" s="7" t="s">
        <v>39</v>
      </c>
      <c r="M116" s="2" t="s">
        <v>110</v>
      </c>
      <c r="O116" s="82">
        <v>-5</v>
      </c>
      <c r="Q116" s="5">
        <v>5584994.5499999998</v>
      </c>
      <c r="R116" s="2" t="s">
        <v>186</v>
      </c>
      <c r="S116" s="12">
        <v>0</v>
      </c>
      <c r="T116" s="86"/>
      <c r="U116" s="97"/>
      <c r="W116" s="6">
        <v>20</v>
      </c>
      <c r="X116" s="7" t="s">
        <v>39</v>
      </c>
      <c r="Y116" s="2" t="s">
        <v>110</v>
      </c>
      <c r="AA116" s="82">
        <v>-5</v>
      </c>
      <c r="AC116" s="5">
        <v>5584994.5499999998</v>
      </c>
      <c r="AD116" s="2" t="s">
        <v>186</v>
      </c>
      <c r="AE116" s="12">
        <v>0</v>
      </c>
      <c r="AF116" s="1"/>
      <c r="AG116" s="14">
        <f t="shared" si="14"/>
        <v>0</v>
      </c>
      <c r="AH116" s="87"/>
    </row>
    <row r="117" spans="1:34" x14ac:dyDescent="0.25">
      <c r="A117" s="1">
        <v>370.12</v>
      </c>
      <c r="B117" s="2"/>
      <c r="C117" s="2" t="s">
        <v>111</v>
      </c>
      <c r="E117" s="9">
        <v>359954611.93000001</v>
      </c>
      <c r="F117" s="5"/>
      <c r="G117" s="14">
        <v>26444370.849999998</v>
      </c>
      <c r="H117" s="86"/>
      <c r="I117" s="97"/>
      <c r="K117" s="6">
        <v>20</v>
      </c>
      <c r="L117" s="7" t="s">
        <v>39</v>
      </c>
      <c r="M117" s="2" t="s">
        <v>112</v>
      </c>
      <c r="O117" s="82">
        <v>0</v>
      </c>
      <c r="Q117" s="5">
        <f>+ROUND(E117*S117/100,0)</f>
        <v>17997731</v>
      </c>
      <c r="S117" s="1">
        <v>5</v>
      </c>
      <c r="T117" s="86"/>
      <c r="U117" s="97"/>
      <c r="W117" s="6">
        <v>20</v>
      </c>
      <c r="X117" s="7" t="s">
        <v>39</v>
      </c>
      <c r="Y117" s="2" t="s">
        <v>112</v>
      </c>
      <c r="AA117" s="82">
        <v>0</v>
      </c>
      <c r="AC117" s="5">
        <v>17997731</v>
      </c>
      <c r="AE117" s="1">
        <v>5</v>
      </c>
      <c r="AF117" s="1"/>
      <c r="AG117" s="14">
        <f t="shared" si="14"/>
        <v>0</v>
      </c>
      <c r="AH117" s="87"/>
    </row>
    <row r="118" spans="1:34" x14ac:dyDescent="0.25">
      <c r="A118" s="1">
        <v>370.2</v>
      </c>
      <c r="B118" s="2"/>
      <c r="C118" s="2" t="s">
        <v>113</v>
      </c>
      <c r="E118" s="9">
        <v>16088711.65</v>
      </c>
      <c r="F118" s="5"/>
      <c r="G118" s="14">
        <v>-51047996.079999998</v>
      </c>
      <c r="H118" s="86"/>
      <c r="I118" s="97"/>
      <c r="K118" s="6">
        <v>35</v>
      </c>
      <c r="L118" s="7"/>
      <c r="O118" s="82">
        <v>0</v>
      </c>
      <c r="Q118" s="5">
        <v>1081675.03</v>
      </c>
      <c r="R118" s="2" t="s">
        <v>186</v>
      </c>
      <c r="S118" s="12">
        <v>0</v>
      </c>
      <c r="T118" s="86"/>
      <c r="U118" s="97"/>
      <c r="W118" s="6">
        <v>35</v>
      </c>
      <c r="X118" s="7"/>
      <c r="AA118" s="82">
        <v>0</v>
      </c>
      <c r="AC118" s="5">
        <v>1081675.03</v>
      </c>
      <c r="AD118" s="2" t="s">
        <v>186</v>
      </c>
      <c r="AE118" s="12">
        <v>0</v>
      </c>
      <c r="AF118" s="1"/>
      <c r="AG118" s="14">
        <f t="shared" si="14"/>
        <v>0</v>
      </c>
      <c r="AH118" s="87"/>
    </row>
    <row r="119" spans="1:34" x14ac:dyDescent="0.25">
      <c r="A119" s="1">
        <v>370.21</v>
      </c>
      <c r="B119" s="2"/>
      <c r="C119" s="2" t="s">
        <v>114</v>
      </c>
      <c r="E119" s="9">
        <v>141925696.63</v>
      </c>
      <c r="F119" s="5"/>
      <c r="G119" s="14">
        <v>-89094114.969999999</v>
      </c>
      <c r="H119" s="86"/>
      <c r="I119" s="97"/>
      <c r="K119" s="6">
        <v>20</v>
      </c>
      <c r="L119" s="7"/>
      <c r="O119" s="82">
        <v>0</v>
      </c>
      <c r="Q119" s="5">
        <v>8323741.8200000003</v>
      </c>
      <c r="R119" s="2" t="s">
        <v>186</v>
      </c>
      <c r="S119" s="12">
        <v>0</v>
      </c>
      <c r="T119" s="86"/>
      <c r="U119" s="97"/>
      <c r="W119" s="6">
        <v>20</v>
      </c>
      <c r="X119" s="7"/>
      <c r="AA119" s="82">
        <v>0</v>
      </c>
      <c r="AC119" s="5">
        <v>8323741.8200000003</v>
      </c>
      <c r="AD119" s="2" t="s">
        <v>186</v>
      </c>
      <c r="AE119" s="12">
        <v>0</v>
      </c>
      <c r="AF119" s="1"/>
      <c r="AG119" s="14">
        <f t="shared" si="14"/>
        <v>0</v>
      </c>
      <c r="AH119" s="87"/>
    </row>
    <row r="120" spans="1:34" x14ac:dyDescent="0.25">
      <c r="A120" s="1">
        <v>370.22</v>
      </c>
      <c r="B120" s="2"/>
      <c r="C120" s="2" t="s">
        <v>115</v>
      </c>
      <c r="E120" s="9">
        <v>164134599.63999999</v>
      </c>
      <c r="F120" s="5"/>
      <c r="G120" s="14">
        <v>11326765.35</v>
      </c>
      <c r="H120" s="86"/>
      <c r="I120" s="97"/>
      <c r="K120" s="6">
        <v>20</v>
      </c>
      <c r="L120" s="7" t="s">
        <v>39</v>
      </c>
      <c r="M120" s="2" t="s">
        <v>112</v>
      </c>
      <c r="O120" s="82">
        <v>0</v>
      </c>
      <c r="Q120" s="5">
        <f t="shared" si="16"/>
        <v>8206730</v>
      </c>
      <c r="S120" s="1">
        <v>5</v>
      </c>
      <c r="T120" s="86"/>
      <c r="U120" s="97"/>
      <c r="W120" s="6">
        <v>20</v>
      </c>
      <c r="X120" s="7" t="s">
        <v>39</v>
      </c>
      <c r="Y120" s="2" t="s">
        <v>112</v>
      </c>
      <c r="AA120" s="82">
        <v>0</v>
      </c>
      <c r="AC120" s="5">
        <v>8206730</v>
      </c>
      <c r="AE120" s="1">
        <v>5</v>
      </c>
      <c r="AF120" s="1"/>
      <c r="AG120" s="14">
        <f t="shared" si="14"/>
        <v>0</v>
      </c>
      <c r="AH120" s="87"/>
    </row>
    <row r="121" spans="1:34" x14ac:dyDescent="0.25">
      <c r="A121" s="1">
        <v>371</v>
      </c>
      <c r="B121" s="2"/>
      <c r="C121" s="2" t="s">
        <v>116</v>
      </c>
      <c r="E121" s="9">
        <v>6366961.1600000001</v>
      </c>
      <c r="F121" s="5"/>
      <c r="G121" s="14">
        <v>2726962.57</v>
      </c>
      <c r="H121" s="86"/>
      <c r="I121" s="97"/>
      <c r="K121" s="6">
        <v>65</v>
      </c>
      <c r="L121" s="7" t="s">
        <v>39</v>
      </c>
      <c r="M121" s="2" t="s">
        <v>99</v>
      </c>
      <c r="O121" s="82">
        <v>-5</v>
      </c>
      <c r="Q121" s="5">
        <f t="shared" si="16"/>
        <v>103145</v>
      </c>
      <c r="S121" s="1">
        <v>1.62</v>
      </c>
      <c r="T121" s="86"/>
      <c r="U121" s="97"/>
      <c r="W121" s="6">
        <v>60</v>
      </c>
      <c r="X121" s="7" t="s">
        <v>39</v>
      </c>
      <c r="Y121" s="2" t="s">
        <v>79</v>
      </c>
      <c r="AA121" s="82">
        <v>-5</v>
      </c>
      <c r="AC121" s="5">
        <v>111645</v>
      </c>
      <c r="AE121" s="1">
        <v>1.75</v>
      </c>
      <c r="AF121" s="1"/>
      <c r="AG121" s="14">
        <f t="shared" si="14"/>
        <v>8500</v>
      </c>
      <c r="AH121" s="87"/>
    </row>
    <row r="122" spans="1:34" x14ac:dyDescent="0.25">
      <c r="A122" s="1">
        <v>373.1</v>
      </c>
      <c r="B122" s="2"/>
      <c r="C122" s="2" t="s">
        <v>196</v>
      </c>
      <c r="E122" s="9">
        <v>72528209.109999999</v>
      </c>
      <c r="F122" s="5"/>
      <c r="G122" s="14">
        <v>20867145.950000003</v>
      </c>
      <c r="H122" s="86"/>
      <c r="I122" s="97"/>
      <c r="K122" s="6">
        <v>50</v>
      </c>
      <c r="L122" s="7" t="s">
        <v>39</v>
      </c>
      <c r="M122" s="2" t="s">
        <v>100</v>
      </c>
      <c r="O122" s="82">
        <v>-115</v>
      </c>
      <c r="Q122" s="5">
        <f t="shared" si="16"/>
        <v>3118713</v>
      </c>
      <c r="S122" s="1">
        <v>4.3</v>
      </c>
      <c r="T122" s="86"/>
      <c r="U122" s="97"/>
      <c r="W122" s="6">
        <v>50</v>
      </c>
      <c r="X122" s="7" t="s">
        <v>39</v>
      </c>
      <c r="Y122" s="2" t="s">
        <v>100</v>
      </c>
      <c r="AA122" s="82">
        <v>-120</v>
      </c>
      <c r="AC122" s="5">
        <v>3190883</v>
      </c>
      <c r="AE122" s="1">
        <v>4.4000000000000004</v>
      </c>
      <c r="AF122" s="1"/>
      <c r="AG122" s="14">
        <f t="shared" si="14"/>
        <v>72170</v>
      </c>
      <c r="AH122" s="87"/>
    </row>
    <row r="123" spans="1:34" x14ac:dyDescent="0.25">
      <c r="A123" s="1">
        <v>373.2</v>
      </c>
      <c r="B123" s="2"/>
      <c r="C123" s="2" t="s">
        <v>197</v>
      </c>
      <c r="E123" s="10">
        <v>445444690.48000002</v>
      </c>
      <c r="F123" s="5"/>
      <c r="G123" s="13">
        <v>33615823.800000004</v>
      </c>
      <c r="H123" s="86"/>
      <c r="I123" s="97"/>
      <c r="K123" s="6">
        <v>70</v>
      </c>
      <c r="L123" s="7" t="s">
        <v>39</v>
      </c>
      <c r="M123" s="2" t="s">
        <v>100</v>
      </c>
      <c r="O123" s="82">
        <v>-110</v>
      </c>
      <c r="Q123" s="83">
        <f t="shared" si="16"/>
        <v>13363341</v>
      </c>
      <c r="S123" s="1">
        <v>3</v>
      </c>
      <c r="T123" s="86"/>
      <c r="U123" s="97"/>
      <c r="W123" s="6">
        <v>70</v>
      </c>
      <c r="X123" s="7" t="s">
        <v>39</v>
      </c>
      <c r="Y123" s="2" t="s">
        <v>100</v>
      </c>
      <c r="AA123" s="82">
        <v>-120</v>
      </c>
      <c r="AC123" s="83">
        <v>14013690</v>
      </c>
      <c r="AE123" s="1">
        <v>3.15</v>
      </c>
      <c r="AF123" s="1"/>
      <c r="AG123" s="13">
        <f t="shared" si="14"/>
        <v>650349</v>
      </c>
      <c r="AH123" s="87"/>
    </row>
    <row r="124" spans="1:34" x14ac:dyDescent="0.25">
      <c r="B124" s="2"/>
      <c r="E124" s="16"/>
      <c r="F124" s="5"/>
      <c r="G124" s="18"/>
      <c r="H124" s="86"/>
      <c r="O124" s="82"/>
      <c r="S124" s="1"/>
      <c r="T124" s="86"/>
      <c r="AA124" s="82"/>
      <c r="AE124" s="1"/>
      <c r="AF124" s="1"/>
      <c r="AG124" s="18"/>
      <c r="AH124" s="87"/>
    </row>
    <row r="125" spans="1:34" ht="15.6" x14ac:dyDescent="0.3">
      <c r="A125" s="73"/>
      <c r="B125" s="75" t="s">
        <v>117</v>
      </c>
      <c r="C125" s="75"/>
      <c r="E125" s="93">
        <f>SUBTOTAL(9,E96:E123)</f>
        <v>25066090454.340004</v>
      </c>
      <c r="F125" s="5"/>
      <c r="G125" s="94">
        <f>SUBTOTAL(9,G96:G123)</f>
        <v>5511178007.6900005</v>
      </c>
      <c r="H125" s="86"/>
      <c r="O125" s="82"/>
      <c r="Q125" s="78">
        <f>SUBTOTAL(9,Q96:Q123)</f>
        <v>772493063.73000002</v>
      </c>
      <c r="S125" s="73">
        <f>ROUND(Q125/E125*100,2)</f>
        <v>3.08</v>
      </c>
      <c r="T125" s="86"/>
      <c r="AA125" s="82"/>
      <c r="AC125" s="78">
        <f>SUBTOTAL(9,AC96:AC123)</f>
        <v>788188609.73000002</v>
      </c>
      <c r="AE125" s="73">
        <f>ROUND(AC125/E125*100,2)</f>
        <v>3.14</v>
      </c>
      <c r="AF125" s="73"/>
      <c r="AG125" s="94">
        <f>SUBTOTAL(9,AG96:AG123)</f>
        <v>15695546</v>
      </c>
      <c r="AH125" s="96"/>
    </row>
    <row r="126" spans="1:34" ht="15.6" x14ac:dyDescent="0.3">
      <c r="A126" s="73"/>
      <c r="B126" s="75"/>
      <c r="C126" s="75"/>
      <c r="E126" s="93"/>
      <c r="F126" s="5"/>
      <c r="G126" s="94"/>
      <c r="H126" s="86"/>
      <c r="O126" s="82"/>
      <c r="Q126" s="78"/>
      <c r="S126" s="73"/>
      <c r="T126" s="86"/>
      <c r="AA126" s="82"/>
      <c r="AC126" s="78"/>
      <c r="AE126" s="73"/>
      <c r="AF126" s="73"/>
      <c r="AG126" s="94"/>
      <c r="AH126" s="96"/>
    </row>
    <row r="127" spans="1:34" ht="15.6" x14ac:dyDescent="0.3">
      <c r="A127" s="73"/>
      <c r="B127" s="75" t="s">
        <v>161</v>
      </c>
      <c r="C127" s="75"/>
      <c r="E127" s="93"/>
      <c r="F127" s="5"/>
      <c r="G127" s="94"/>
      <c r="H127" s="86"/>
      <c r="O127" s="82"/>
      <c r="Q127" s="78"/>
      <c r="S127" s="73"/>
      <c r="T127" s="86"/>
      <c r="AA127" s="82"/>
      <c r="AC127" s="78"/>
      <c r="AE127" s="73"/>
      <c r="AF127" s="73"/>
      <c r="AG127" s="94"/>
      <c r="AH127" s="96"/>
    </row>
    <row r="128" spans="1:34" ht="15.6" x14ac:dyDescent="0.3">
      <c r="A128" s="1">
        <v>392.2</v>
      </c>
      <c r="B128" s="2"/>
      <c r="C128" s="2" t="s">
        <v>187</v>
      </c>
      <c r="E128" s="116">
        <v>39515330.68</v>
      </c>
      <c r="F128" s="5"/>
      <c r="G128" s="118">
        <v>6388891.0800000001</v>
      </c>
      <c r="H128" s="86"/>
      <c r="K128" s="6">
        <v>8</v>
      </c>
      <c r="L128" s="7" t="s">
        <v>39</v>
      </c>
      <c r="M128" s="2" t="s">
        <v>40</v>
      </c>
      <c r="O128" s="82">
        <v>10</v>
      </c>
      <c r="Q128" s="5">
        <f t="shared" ref="Q128:Q129" si="17">+ROUND(E128*S128/100,0)</f>
        <v>4445475</v>
      </c>
      <c r="S128" s="1">
        <v>11.25</v>
      </c>
      <c r="T128" s="86"/>
      <c r="W128" s="6">
        <v>8</v>
      </c>
      <c r="X128" s="7" t="s">
        <v>39</v>
      </c>
      <c r="Y128" s="2" t="s">
        <v>40</v>
      </c>
      <c r="AA128" s="82">
        <v>10</v>
      </c>
      <c r="AC128" s="5">
        <v>4445475</v>
      </c>
      <c r="AE128" s="1">
        <v>11.25</v>
      </c>
      <c r="AF128" s="1"/>
      <c r="AG128" s="14">
        <f t="shared" ref="AG128:AG129" si="18">+AC128-Q128</f>
        <v>0</v>
      </c>
      <c r="AH128" s="96"/>
    </row>
    <row r="129" spans="1:34" ht="15.6" x14ac:dyDescent="0.3">
      <c r="A129" s="1">
        <v>397</v>
      </c>
      <c r="B129" s="2"/>
      <c r="C129" s="2" t="s">
        <v>173</v>
      </c>
      <c r="E129" s="117">
        <v>18945282.84</v>
      </c>
      <c r="F129" s="5"/>
      <c r="G129" s="115">
        <v>566018.02</v>
      </c>
      <c r="H129" s="86"/>
      <c r="K129" s="6">
        <v>15</v>
      </c>
      <c r="L129" s="7" t="s">
        <v>39</v>
      </c>
      <c r="M129" s="2" t="s">
        <v>40</v>
      </c>
      <c r="O129" s="82">
        <v>0</v>
      </c>
      <c r="Q129" s="83">
        <f t="shared" si="17"/>
        <v>1263019</v>
      </c>
      <c r="S129" s="1">
        <v>6.666666666666667</v>
      </c>
      <c r="T129" s="86"/>
      <c r="W129" s="6">
        <v>15</v>
      </c>
      <c r="X129" s="7" t="s">
        <v>39</v>
      </c>
      <c r="Y129" s="2" t="s">
        <v>40</v>
      </c>
      <c r="AA129" s="82">
        <v>0</v>
      </c>
      <c r="AC129" s="83">
        <v>1263019</v>
      </c>
      <c r="AE129" s="1">
        <v>6.666666666666667</v>
      </c>
      <c r="AF129" s="1"/>
      <c r="AG129" s="13">
        <f t="shared" si="18"/>
        <v>0</v>
      </c>
      <c r="AH129" s="96"/>
    </row>
    <row r="130" spans="1:34" ht="15.6" x14ac:dyDescent="0.3">
      <c r="B130" s="2"/>
      <c r="E130" s="116"/>
      <c r="F130" s="5"/>
      <c r="G130" s="118"/>
      <c r="H130" s="86"/>
      <c r="O130" s="82"/>
      <c r="Q130" s="78"/>
      <c r="S130" s="73"/>
      <c r="T130" s="86"/>
      <c r="AA130" s="82"/>
      <c r="AE130" s="1"/>
      <c r="AF130" s="1"/>
      <c r="AH130" s="96"/>
    </row>
    <row r="131" spans="1:34" ht="15.6" x14ac:dyDescent="0.3">
      <c r="B131" s="75" t="s">
        <v>180</v>
      </c>
      <c r="C131" s="75"/>
      <c r="D131" s="75"/>
      <c r="E131" s="120">
        <f>SUBTOTAL(9,E128:E129)</f>
        <v>58460613.519999996</v>
      </c>
      <c r="F131" s="78"/>
      <c r="G131" s="120">
        <f>SUBTOTAL(9,G128:G129)</f>
        <v>6954909.0999999996</v>
      </c>
      <c r="H131" s="86"/>
      <c r="O131" s="82"/>
      <c r="Q131" s="120">
        <f>SUBTOTAL(9,Q128:Q129)</f>
        <v>5708494</v>
      </c>
      <c r="S131" s="73"/>
      <c r="T131" s="86"/>
      <c r="W131" s="119"/>
      <c r="X131" s="75"/>
      <c r="Y131" s="75"/>
      <c r="Z131" s="75"/>
      <c r="AA131" s="63"/>
      <c r="AB131" s="75"/>
      <c r="AC131" s="120">
        <f>SUBTOTAL(9,AC128:AC129)</f>
        <v>5708494</v>
      </c>
      <c r="AD131" s="75"/>
      <c r="AE131" s="73"/>
      <c r="AF131" s="73"/>
      <c r="AG131" s="120">
        <f>SUBTOTAL(9,AG128:AG129)</f>
        <v>0</v>
      </c>
      <c r="AH131" s="96"/>
    </row>
    <row r="132" spans="1:34" x14ac:dyDescent="0.25">
      <c r="B132" s="2"/>
      <c r="E132" s="16"/>
      <c r="F132" s="5"/>
      <c r="G132" s="18"/>
      <c r="H132" s="86"/>
      <c r="O132" s="82"/>
      <c r="S132" s="1"/>
      <c r="T132" s="86"/>
      <c r="AA132" s="82"/>
      <c r="AE132" s="1"/>
      <c r="AF132" s="1"/>
      <c r="AG132" s="18"/>
      <c r="AH132" s="87"/>
    </row>
    <row r="133" spans="1:34" ht="16.2" thickBot="1" x14ac:dyDescent="0.35">
      <c r="A133" s="73" t="s">
        <v>118</v>
      </c>
      <c r="B133" s="75"/>
      <c r="C133" s="75"/>
      <c r="E133" s="99">
        <f>SUBTOTAL(9,E13:E132)</f>
        <v>31035420073.660004</v>
      </c>
      <c r="F133" s="100"/>
      <c r="G133" s="101">
        <f>SUBTOTAL(9,G13:G132)</f>
        <v>7342384492.7800007</v>
      </c>
      <c r="H133" s="86"/>
      <c r="O133" s="82"/>
      <c r="Q133" s="102">
        <f>SUBTOTAL(9,Q13:Q132)</f>
        <v>941695120.73000002</v>
      </c>
      <c r="S133" s="73">
        <f>ROUND(Q133/E133*100,2)</f>
        <v>3.03</v>
      </c>
      <c r="T133" s="86"/>
      <c r="AA133" s="82"/>
      <c r="AC133" s="102">
        <f>SUBTOTAL(9,AC13:AC132)</f>
        <v>962343586.73000002</v>
      </c>
      <c r="AE133" s="73">
        <f>ROUND(AC133/E133*100,2)</f>
        <v>3.1</v>
      </c>
      <c r="AF133" s="73"/>
      <c r="AG133" s="101">
        <f>SUBTOTAL(9,AG13:AG132)</f>
        <v>20648466</v>
      </c>
      <c r="AH133" s="96"/>
    </row>
    <row r="134" spans="1:34" ht="16.2" thickTop="1" x14ac:dyDescent="0.3">
      <c r="B134" s="75"/>
      <c r="E134" s="16"/>
      <c r="F134" s="5"/>
      <c r="G134" s="18"/>
      <c r="H134" s="86"/>
      <c r="O134" s="82"/>
      <c r="S134" s="1"/>
      <c r="T134" s="86"/>
      <c r="AA134" s="82"/>
      <c r="AE134" s="1"/>
      <c r="AF134" s="1"/>
      <c r="AG134" s="18"/>
      <c r="AH134" s="87"/>
    </row>
    <row r="135" spans="1:34" s="104" customFormat="1" ht="15.6" x14ac:dyDescent="0.3">
      <c r="A135" s="103" t="s">
        <v>119</v>
      </c>
      <c r="C135" s="105"/>
      <c r="D135" s="105"/>
      <c r="E135" s="16"/>
      <c r="F135" s="17"/>
      <c r="G135" s="18"/>
      <c r="H135" s="17"/>
      <c r="I135" s="17"/>
      <c r="J135" s="17"/>
      <c r="K135" s="6"/>
      <c r="L135" s="17"/>
      <c r="M135" s="2"/>
      <c r="N135" s="17"/>
      <c r="O135" s="82"/>
      <c r="P135" s="17"/>
      <c r="Q135" s="17"/>
      <c r="R135" s="17"/>
      <c r="S135" s="12"/>
      <c r="T135" s="17"/>
      <c r="U135" s="17"/>
      <c r="V135" s="17"/>
      <c r="W135" s="6"/>
      <c r="X135" s="17"/>
      <c r="Y135" s="2"/>
      <c r="Z135" s="17"/>
      <c r="AA135" s="82"/>
      <c r="AB135" s="17"/>
      <c r="AC135" s="17"/>
      <c r="AD135" s="17"/>
      <c r="AE135" s="17"/>
      <c r="AF135" s="17"/>
      <c r="AG135" s="18"/>
      <c r="AH135" s="17"/>
    </row>
    <row r="136" spans="1:34" s="104" customFormat="1" ht="15.6" x14ac:dyDescent="0.3">
      <c r="A136" s="103"/>
      <c r="C136" s="105"/>
      <c r="D136" s="105"/>
      <c r="E136" s="16"/>
      <c r="F136" s="17"/>
      <c r="G136" s="18"/>
      <c r="H136" s="17"/>
      <c r="I136" s="17"/>
      <c r="J136" s="17"/>
      <c r="K136" s="6"/>
      <c r="L136" s="17"/>
      <c r="M136" s="2"/>
      <c r="N136" s="17"/>
      <c r="O136" s="82"/>
      <c r="P136" s="17"/>
      <c r="Q136" s="17"/>
      <c r="R136" s="17"/>
      <c r="S136" s="12"/>
      <c r="T136" s="17"/>
      <c r="U136" s="17"/>
      <c r="V136" s="17"/>
      <c r="W136" s="6"/>
      <c r="X136" s="17"/>
      <c r="Y136" s="2"/>
      <c r="Z136" s="17"/>
      <c r="AA136" s="82"/>
      <c r="AB136" s="17"/>
      <c r="AC136" s="17"/>
      <c r="AD136" s="17"/>
      <c r="AE136" s="17"/>
      <c r="AF136" s="17"/>
      <c r="AG136" s="18"/>
      <c r="AH136" s="17"/>
    </row>
    <row r="137" spans="1:34" s="104" customFormat="1" ht="15.6" x14ac:dyDescent="0.3">
      <c r="A137" s="106"/>
      <c r="B137" s="107" t="s">
        <v>37</v>
      </c>
      <c r="C137" s="105"/>
      <c r="D137" s="105"/>
      <c r="E137" s="16"/>
      <c r="F137" s="17"/>
      <c r="G137" s="18"/>
      <c r="H137" s="17"/>
      <c r="I137" s="17"/>
      <c r="J137" s="17"/>
      <c r="K137" s="6"/>
      <c r="L137" s="17"/>
      <c r="M137" s="2"/>
      <c r="N137" s="17"/>
      <c r="O137" s="82"/>
      <c r="P137" s="17"/>
      <c r="Q137" s="17"/>
      <c r="R137" s="17"/>
      <c r="S137" s="12"/>
      <c r="T137" s="17"/>
      <c r="U137" s="17"/>
      <c r="V137" s="17"/>
      <c r="W137" s="6"/>
      <c r="X137" s="17"/>
      <c r="Y137" s="2"/>
      <c r="Z137" s="17"/>
      <c r="AA137" s="82"/>
      <c r="AB137" s="17"/>
      <c r="AC137" s="17"/>
      <c r="AD137" s="17"/>
      <c r="AE137" s="17"/>
      <c r="AF137" s="17"/>
      <c r="AG137" s="18"/>
      <c r="AH137" s="17"/>
    </row>
    <row r="138" spans="1:34" s="104" customFormat="1" x14ac:dyDescent="0.25">
      <c r="A138" s="1">
        <v>303.02</v>
      </c>
      <c r="B138" s="1"/>
      <c r="C138" s="2" t="s">
        <v>120</v>
      </c>
      <c r="D138" s="105"/>
      <c r="E138" s="16">
        <v>88876880.959999993</v>
      </c>
      <c r="F138" s="19"/>
      <c r="G138" s="108">
        <v>22989909.75</v>
      </c>
      <c r="H138" s="19"/>
      <c r="I138" s="19" t="s">
        <v>121</v>
      </c>
      <c r="J138" s="19"/>
      <c r="K138" s="6">
        <v>5</v>
      </c>
      <c r="L138" s="66" t="s">
        <v>39</v>
      </c>
      <c r="M138" s="2" t="s">
        <v>40</v>
      </c>
      <c r="N138" s="20"/>
      <c r="O138" s="82">
        <v>0</v>
      </c>
      <c r="P138" s="19"/>
      <c r="Q138" s="5">
        <f>+ROUND($E138*S138/100,0)</f>
        <v>17775376</v>
      </c>
      <c r="R138" s="19"/>
      <c r="S138" s="21">
        <v>20</v>
      </c>
      <c r="T138" s="19"/>
      <c r="U138" s="89" t="s">
        <v>121</v>
      </c>
      <c r="V138" s="19"/>
      <c r="W138" s="6">
        <v>5</v>
      </c>
      <c r="X138" s="2" t="s">
        <v>39</v>
      </c>
      <c r="Y138" s="2" t="s">
        <v>40</v>
      </c>
      <c r="Z138" s="19"/>
      <c r="AA138" s="82">
        <v>0</v>
      </c>
      <c r="AB138" s="19"/>
      <c r="AC138" s="5">
        <v>17775376</v>
      </c>
      <c r="AD138" s="2"/>
      <c r="AE138" s="1">
        <v>20</v>
      </c>
      <c r="AF138" s="19"/>
      <c r="AG138" s="108">
        <f>+AC138-Q138</f>
        <v>0</v>
      </c>
      <c r="AH138" s="19"/>
    </row>
    <row r="139" spans="1:34" s="104" customFormat="1" x14ac:dyDescent="0.25">
      <c r="A139" s="123">
        <v>303.02100000000002</v>
      </c>
      <c r="B139" s="1"/>
      <c r="C139" s="2" t="s">
        <v>198</v>
      </c>
      <c r="D139" s="105"/>
      <c r="E139" s="26">
        <v>2433064.46</v>
      </c>
      <c r="F139" s="19"/>
      <c r="G139" s="124">
        <v>810317.23</v>
      </c>
      <c r="H139" s="19"/>
      <c r="I139" s="19" t="s">
        <v>121</v>
      </c>
      <c r="J139" s="19"/>
      <c r="K139" s="6">
        <v>5</v>
      </c>
      <c r="L139" s="66" t="s">
        <v>39</v>
      </c>
      <c r="M139" s="2" t="s">
        <v>40</v>
      </c>
      <c r="N139" s="20"/>
      <c r="O139" s="82">
        <v>0</v>
      </c>
      <c r="P139" s="19"/>
      <c r="Q139" s="83">
        <v>486613</v>
      </c>
      <c r="R139" s="19"/>
      <c r="S139" s="21">
        <v>20</v>
      </c>
      <c r="T139" s="19"/>
      <c r="U139" s="89" t="s">
        <v>121</v>
      </c>
      <c r="V139" s="19"/>
      <c r="W139" s="6">
        <v>5</v>
      </c>
      <c r="X139" s="2" t="s">
        <v>39</v>
      </c>
      <c r="Y139" s="2" t="s">
        <v>40</v>
      </c>
      <c r="Z139" s="19"/>
      <c r="AA139" s="82">
        <v>0</v>
      </c>
      <c r="AB139" s="19"/>
      <c r="AC139" s="83">
        <v>486613</v>
      </c>
      <c r="AD139" s="2"/>
      <c r="AE139" s="1">
        <v>20</v>
      </c>
      <c r="AF139" s="19"/>
      <c r="AG139" s="115">
        <v>0</v>
      </c>
      <c r="AH139" s="19"/>
    </row>
    <row r="140" spans="1:34" s="104" customFormat="1" x14ac:dyDescent="0.25">
      <c r="A140" s="1"/>
      <c r="B140" s="1"/>
      <c r="C140" s="2"/>
      <c r="D140" s="105"/>
      <c r="E140" s="16"/>
      <c r="F140" s="19"/>
      <c r="G140" s="108"/>
      <c r="H140" s="19"/>
      <c r="I140" s="19"/>
      <c r="J140" s="19"/>
      <c r="K140" s="6"/>
      <c r="L140" s="66"/>
      <c r="M140" s="2"/>
      <c r="N140" s="20"/>
      <c r="O140" s="82"/>
      <c r="P140" s="19"/>
      <c r="Q140" s="5"/>
      <c r="R140" s="19"/>
      <c r="S140" s="21"/>
      <c r="T140" s="19"/>
      <c r="U140" s="89"/>
      <c r="V140" s="19"/>
      <c r="W140" s="6"/>
      <c r="X140" s="2"/>
      <c r="Y140" s="2"/>
      <c r="Z140" s="19"/>
      <c r="AA140" s="82"/>
      <c r="AB140" s="19"/>
      <c r="AC140" s="5"/>
      <c r="AD140" s="2"/>
      <c r="AE140" s="1"/>
      <c r="AF140" s="19"/>
      <c r="AG140" s="108"/>
      <c r="AH140" s="19"/>
    </row>
    <row r="141" spans="1:34" s="104" customFormat="1" ht="15.6" x14ac:dyDescent="0.3">
      <c r="A141" s="1"/>
      <c r="B141" s="73" t="s">
        <v>43</v>
      </c>
      <c r="C141" s="75"/>
      <c r="D141" s="125"/>
      <c r="E141" s="29">
        <f>SUBTOTAL(9,E138:E140)</f>
        <v>91309945.419999987</v>
      </c>
      <c r="F141" s="126"/>
      <c r="G141" s="127">
        <f>SUBTOTAL(9,G138:G140)</f>
        <v>23800226.98</v>
      </c>
      <c r="H141" s="126"/>
      <c r="I141" s="126"/>
      <c r="J141" s="126"/>
      <c r="K141" s="119"/>
      <c r="L141" s="62"/>
      <c r="M141" s="75"/>
      <c r="N141" s="128"/>
      <c r="O141" s="63"/>
      <c r="P141" s="126"/>
      <c r="Q141" s="78">
        <f>SUBTOTAL(9,Q138:Q140)</f>
        <v>18261989</v>
      </c>
      <c r="R141" s="126"/>
      <c r="S141" s="73"/>
      <c r="T141" s="126"/>
      <c r="U141" s="129"/>
      <c r="V141" s="126"/>
      <c r="W141" s="119"/>
      <c r="X141" s="75"/>
      <c r="Y141" s="75"/>
      <c r="Z141" s="126"/>
      <c r="AA141" s="63"/>
      <c r="AB141" s="126"/>
      <c r="AC141" s="78">
        <f>SUBTOTAL(9,AC138:AC140)</f>
        <v>18261989</v>
      </c>
      <c r="AD141" s="75"/>
      <c r="AE141" s="73"/>
      <c r="AF141" s="126"/>
      <c r="AG141" s="127">
        <f>SUBTOTAL(9,AG138:AG140)</f>
        <v>0</v>
      </c>
      <c r="AH141" s="19"/>
    </row>
    <row r="142" spans="1:34" s="104" customFormat="1" x14ac:dyDescent="0.25">
      <c r="A142" s="106"/>
      <c r="B142" s="106"/>
      <c r="C142" s="105"/>
      <c r="D142" s="105"/>
      <c r="E142" s="16"/>
      <c r="F142" s="17"/>
      <c r="G142" s="18"/>
      <c r="H142" s="17"/>
      <c r="I142" s="17"/>
      <c r="J142" s="17"/>
      <c r="K142" s="6"/>
      <c r="L142" s="17"/>
      <c r="M142" s="2"/>
      <c r="N142" s="17"/>
      <c r="O142" s="82"/>
      <c r="P142" s="17"/>
      <c r="Q142" s="17"/>
      <c r="R142" s="17"/>
      <c r="S142" s="12"/>
      <c r="T142" s="17"/>
      <c r="U142" s="17"/>
      <c r="V142" s="17"/>
      <c r="W142" s="6"/>
      <c r="X142" s="17"/>
      <c r="Y142" s="2"/>
      <c r="Z142" s="17"/>
      <c r="AA142" s="82"/>
      <c r="AB142" s="17"/>
      <c r="AC142" s="17"/>
      <c r="AD142" s="17"/>
      <c r="AE142" s="17"/>
      <c r="AF142" s="17"/>
      <c r="AG142" s="18"/>
      <c r="AH142" s="17"/>
    </row>
    <row r="143" spans="1:34" s="104" customFormat="1" ht="15.6" x14ac:dyDescent="0.3">
      <c r="A143" s="1"/>
      <c r="B143" s="73" t="s">
        <v>122</v>
      </c>
      <c r="C143" s="2"/>
      <c r="D143" s="105"/>
      <c r="E143" s="16"/>
      <c r="F143" s="17"/>
      <c r="G143" s="18"/>
      <c r="H143" s="17"/>
      <c r="I143" s="17"/>
      <c r="J143" s="17"/>
      <c r="K143" s="6"/>
      <c r="L143" s="17"/>
      <c r="M143" s="2"/>
      <c r="N143" s="17"/>
      <c r="O143" s="82"/>
      <c r="P143" s="17"/>
      <c r="Q143" s="17"/>
      <c r="R143" s="17"/>
      <c r="S143" s="12"/>
      <c r="T143" s="17"/>
      <c r="U143" s="17"/>
      <c r="V143" s="17"/>
      <c r="W143" s="6"/>
      <c r="X143" s="17"/>
      <c r="Y143" s="2"/>
      <c r="Z143" s="17"/>
      <c r="AA143" s="82"/>
      <c r="AB143" s="17"/>
      <c r="AC143" s="17"/>
      <c r="AD143" s="17"/>
      <c r="AE143" s="17"/>
      <c r="AF143" s="17"/>
      <c r="AG143" s="18"/>
      <c r="AH143" s="17"/>
    </row>
    <row r="144" spans="1:34" s="104" customFormat="1" x14ac:dyDescent="0.25">
      <c r="A144" s="1">
        <v>360</v>
      </c>
      <c r="B144" s="1"/>
      <c r="C144" s="2" t="s">
        <v>123</v>
      </c>
      <c r="D144" s="105"/>
      <c r="E144" s="16">
        <v>244581.69</v>
      </c>
      <c r="F144" s="19"/>
      <c r="G144" s="18">
        <v>0</v>
      </c>
      <c r="H144" s="19"/>
      <c r="I144" s="19" t="s">
        <v>121</v>
      </c>
      <c r="J144" s="19"/>
      <c r="K144" s="6"/>
      <c r="L144" s="66" t="s">
        <v>39</v>
      </c>
      <c r="M144" s="2"/>
      <c r="N144" s="20"/>
      <c r="O144" s="82" t="s">
        <v>39</v>
      </c>
      <c r="P144" s="19"/>
      <c r="Q144" s="22">
        <f t="shared" ref="Q144:Q152" si="19">+ROUND($E144*S144/100,0)</f>
        <v>0</v>
      </c>
      <c r="R144" s="19"/>
      <c r="S144" s="23">
        <v>0</v>
      </c>
      <c r="T144" s="19"/>
      <c r="U144" s="89" t="s">
        <v>121</v>
      </c>
      <c r="V144" s="24"/>
      <c r="W144" s="6"/>
      <c r="X144" s="2" t="s">
        <v>39</v>
      </c>
      <c r="Y144" s="2"/>
      <c r="Z144" s="24"/>
      <c r="AA144" s="82" t="s">
        <v>39</v>
      </c>
      <c r="AB144" s="24"/>
      <c r="AC144" s="22">
        <v>0</v>
      </c>
      <c r="AD144" s="24"/>
      <c r="AE144" s="25">
        <v>0</v>
      </c>
      <c r="AF144" s="19"/>
      <c r="AG144" s="14">
        <f>+AC144-Q144</f>
        <v>0</v>
      </c>
      <c r="AH144" s="19"/>
    </row>
    <row r="145" spans="1:34" s="104" customFormat="1" x14ac:dyDescent="0.25">
      <c r="A145" s="1">
        <v>361</v>
      </c>
      <c r="B145" s="1"/>
      <c r="C145" s="2" t="s">
        <v>46</v>
      </c>
      <c r="E145" s="16">
        <v>37701290.18</v>
      </c>
      <c r="F145" s="19"/>
      <c r="G145" s="108">
        <v>7295227.0299999993</v>
      </c>
      <c r="H145" s="19"/>
      <c r="I145" s="89">
        <v>49125</v>
      </c>
      <c r="J145" s="19"/>
      <c r="K145" s="6">
        <v>80</v>
      </c>
      <c r="L145" s="2" t="s">
        <v>39</v>
      </c>
      <c r="M145" s="2" t="s">
        <v>57</v>
      </c>
      <c r="N145" s="19"/>
      <c r="O145" s="82">
        <v>-15</v>
      </c>
      <c r="P145" s="19"/>
      <c r="Q145" s="5">
        <f t="shared" si="19"/>
        <v>1651317</v>
      </c>
      <c r="R145" s="19"/>
      <c r="S145" s="21">
        <v>4.38</v>
      </c>
      <c r="T145" s="19"/>
      <c r="U145" s="89">
        <v>49125</v>
      </c>
      <c r="V145" s="19"/>
      <c r="W145" s="6">
        <v>80</v>
      </c>
      <c r="X145" s="2" t="s">
        <v>39</v>
      </c>
      <c r="Y145" s="2" t="s">
        <v>57</v>
      </c>
      <c r="Z145" s="19"/>
      <c r="AA145" s="82">
        <v>-15</v>
      </c>
      <c r="AB145" s="19"/>
      <c r="AC145" s="5">
        <v>2339471</v>
      </c>
      <c r="AD145" s="2"/>
      <c r="AE145" s="1">
        <v>6.21</v>
      </c>
      <c r="AF145" s="19"/>
      <c r="AG145" s="108">
        <f>+AC145-Q145</f>
        <v>688154</v>
      </c>
      <c r="AH145" s="19"/>
    </row>
    <row r="146" spans="1:34" s="104" customFormat="1" x14ac:dyDescent="0.25">
      <c r="A146" s="1">
        <v>362.1</v>
      </c>
      <c r="B146" s="1"/>
      <c r="C146" s="2" t="s">
        <v>124</v>
      </c>
      <c r="E146" s="16">
        <v>17202911.02</v>
      </c>
      <c r="F146" s="19"/>
      <c r="G146" s="108">
        <v>22383987.52</v>
      </c>
      <c r="H146" s="19"/>
      <c r="I146" s="89">
        <v>49125</v>
      </c>
      <c r="J146" s="19"/>
      <c r="K146" s="6">
        <v>80</v>
      </c>
      <c r="L146" s="2" t="s">
        <v>39</v>
      </c>
      <c r="M146" s="2" t="s">
        <v>125</v>
      </c>
      <c r="N146" s="19"/>
      <c r="O146" s="82">
        <v>-15</v>
      </c>
      <c r="P146" s="19"/>
      <c r="Q146" s="5">
        <f t="shared" si="19"/>
        <v>442115</v>
      </c>
      <c r="R146" s="19"/>
      <c r="S146" s="21">
        <v>2.57</v>
      </c>
      <c r="T146" s="19"/>
      <c r="U146" s="89">
        <v>49125</v>
      </c>
      <c r="V146" s="19"/>
      <c r="W146" s="6">
        <v>80</v>
      </c>
      <c r="X146" s="2" t="s">
        <v>39</v>
      </c>
      <c r="Y146" s="2" t="s">
        <v>125</v>
      </c>
      <c r="Z146" s="19"/>
      <c r="AA146" s="82">
        <v>-15</v>
      </c>
      <c r="AB146" s="19"/>
      <c r="AC146" s="5">
        <v>443670</v>
      </c>
      <c r="AD146" s="2"/>
      <c r="AE146" s="1">
        <v>2.58</v>
      </c>
      <c r="AF146" s="19"/>
      <c r="AG146" s="108">
        <f t="shared" ref="AG146:AG152" si="20">+AC146-Q146</f>
        <v>1555</v>
      </c>
      <c r="AH146" s="19"/>
    </row>
    <row r="147" spans="1:34" s="104" customFormat="1" x14ac:dyDescent="0.25">
      <c r="A147" s="1">
        <v>363</v>
      </c>
      <c r="B147" s="1"/>
      <c r="C147" s="2" t="s">
        <v>126</v>
      </c>
      <c r="E147" s="16">
        <v>2080291.54</v>
      </c>
      <c r="F147" s="19"/>
      <c r="G147" s="108">
        <v>26100.169999999925</v>
      </c>
      <c r="H147" s="19"/>
      <c r="I147" s="89">
        <v>49125</v>
      </c>
      <c r="J147" s="19"/>
      <c r="K147" s="6">
        <v>70</v>
      </c>
      <c r="L147" s="2" t="s">
        <v>39</v>
      </c>
      <c r="M147" s="2" t="s">
        <v>59</v>
      </c>
      <c r="N147" s="19"/>
      <c r="O147" s="82">
        <v>-15</v>
      </c>
      <c r="P147" s="19"/>
      <c r="Q147" s="5">
        <f t="shared" si="19"/>
        <v>100478</v>
      </c>
      <c r="R147" s="19"/>
      <c r="S147" s="21">
        <v>4.83</v>
      </c>
      <c r="T147" s="19"/>
      <c r="U147" s="89">
        <v>49125</v>
      </c>
      <c r="V147" s="19"/>
      <c r="W147" s="6">
        <v>70</v>
      </c>
      <c r="X147" s="2" t="s">
        <v>39</v>
      </c>
      <c r="Y147" s="2" t="s">
        <v>59</v>
      </c>
      <c r="Z147" s="19"/>
      <c r="AA147" s="82">
        <v>-15</v>
      </c>
      <c r="AB147" s="19"/>
      <c r="AC147" s="5">
        <v>100505</v>
      </c>
      <c r="AD147" s="2"/>
      <c r="AE147" s="1">
        <v>4.83</v>
      </c>
      <c r="AF147" s="19"/>
      <c r="AG147" s="108">
        <f t="shared" si="20"/>
        <v>27</v>
      </c>
      <c r="AH147" s="19"/>
    </row>
    <row r="148" spans="1:34" s="104" customFormat="1" x14ac:dyDescent="0.25">
      <c r="A148" s="1">
        <v>363.1</v>
      </c>
      <c r="B148" s="1"/>
      <c r="C148" s="2" t="s">
        <v>127</v>
      </c>
      <c r="E148" s="16">
        <v>5361876.6900000004</v>
      </c>
      <c r="F148" s="19"/>
      <c r="G148" s="108">
        <v>764730</v>
      </c>
      <c r="H148" s="19"/>
      <c r="I148" s="89">
        <v>49125</v>
      </c>
      <c r="J148" s="19"/>
      <c r="K148" s="6">
        <v>70</v>
      </c>
      <c r="L148" s="2" t="s">
        <v>39</v>
      </c>
      <c r="M148" s="2" t="s">
        <v>128</v>
      </c>
      <c r="N148" s="19"/>
      <c r="O148" s="82">
        <v>-15</v>
      </c>
      <c r="P148" s="19"/>
      <c r="Q148" s="5">
        <f t="shared" si="19"/>
        <v>268094</v>
      </c>
      <c r="R148" s="19"/>
      <c r="S148" s="21">
        <v>5</v>
      </c>
      <c r="T148" s="19"/>
      <c r="U148" s="89">
        <v>49125</v>
      </c>
      <c r="V148" s="19"/>
      <c r="W148" s="6">
        <v>70</v>
      </c>
      <c r="X148" s="2" t="s">
        <v>39</v>
      </c>
      <c r="Y148" s="2" t="s">
        <v>128</v>
      </c>
      <c r="Z148" s="19"/>
      <c r="AA148" s="82">
        <v>-15</v>
      </c>
      <c r="AB148" s="19"/>
      <c r="AC148" s="5">
        <v>268309</v>
      </c>
      <c r="AD148" s="2"/>
      <c r="AE148" s="1">
        <v>5</v>
      </c>
      <c r="AF148" s="19"/>
      <c r="AG148" s="108">
        <f t="shared" si="20"/>
        <v>215</v>
      </c>
      <c r="AH148" s="19"/>
    </row>
    <row r="149" spans="1:34" s="104" customFormat="1" x14ac:dyDescent="0.25">
      <c r="A149" s="1">
        <v>363.2</v>
      </c>
      <c r="B149" s="1"/>
      <c r="C149" s="2" t="s">
        <v>129</v>
      </c>
      <c r="D149" s="105"/>
      <c r="E149" s="16">
        <v>11130921</v>
      </c>
      <c r="F149" s="19"/>
      <c r="G149" s="108">
        <v>2998147.62</v>
      </c>
      <c r="H149" s="19"/>
      <c r="I149" s="89">
        <v>49125</v>
      </c>
      <c r="J149" s="19"/>
      <c r="K149" s="6">
        <v>40</v>
      </c>
      <c r="L149" s="2" t="s">
        <v>39</v>
      </c>
      <c r="M149" s="2" t="s">
        <v>125</v>
      </c>
      <c r="N149" s="19"/>
      <c r="O149" s="82">
        <v>-15</v>
      </c>
      <c r="P149" s="19"/>
      <c r="Q149" s="5">
        <f t="shared" si="19"/>
        <v>592165</v>
      </c>
      <c r="R149" s="19"/>
      <c r="S149" s="21">
        <v>5.32</v>
      </c>
      <c r="T149" s="19"/>
      <c r="U149" s="89">
        <v>49125</v>
      </c>
      <c r="V149" s="19"/>
      <c r="W149" s="6">
        <v>40</v>
      </c>
      <c r="X149" s="2" t="s">
        <v>39</v>
      </c>
      <c r="Y149" s="2" t="s">
        <v>125</v>
      </c>
      <c r="Z149" s="19"/>
      <c r="AA149" s="82">
        <v>-15</v>
      </c>
      <c r="AB149" s="19"/>
      <c r="AC149" s="5">
        <v>593253</v>
      </c>
      <c r="AD149" s="2"/>
      <c r="AE149" s="1">
        <v>5.33</v>
      </c>
      <c r="AF149" s="19"/>
      <c r="AG149" s="108">
        <f t="shared" si="20"/>
        <v>1088</v>
      </c>
      <c r="AH149" s="19"/>
    </row>
    <row r="150" spans="1:34" s="104" customFormat="1" x14ac:dyDescent="0.25">
      <c r="A150" s="1">
        <v>363.3</v>
      </c>
      <c r="B150" s="1"/>
      <c r="C150" s="2" t="s">
        <v>130</v>
      </c>
      <c r="D150" s="105"/>
      <c r="E150" s="16">
        <v>8165190.3200000003</v>
      </c>
      <c r="F150" s="19"/>
      <c r="G150" s="108">
        <v>5899154.4300000006</v>
      </c>
      <c r="H150" s="19"/>
      <c r="I150" s="89">
        <v>49125</v>
      </c>
      <c r="J150" s="19"/>
      <c r="K150" s="6">
        <v>60</v>
      </c>
      <c r="L150" s="2" t="s">
        <v>39</v>
      </c>
      <c r="M150" s="2" t="s">
        <v>59</v>
      </c>
      <c r="N150" s="19"/>
      <c r="O150" s="82">
        <v>-15</v>
      </c>
      <c r="P150" s="19"/>
      <c r="Q150" s="5">
        <f t="shared" si="19"/>
        <v>342121</v>
      </c>
      <c r="R150" s="19"/>
      <c r="S150" s="21">
        <v>4.1900000000000004</v>
      </c>
      <c r="T150" s="19"/>
      <c r="U150" s="89">
        <v>49125</v>
      </c>
      <c r="V150" s="19"/>
      <c r="W150" s="6">
        <v>60</v>
      </c>
      <c r="X150" s="2" t="s">
        <v>39</v>
      </c>
      <c r="Y150" s="2" t="s">
        <v>184</v>
      </c>
      <c r="Z150" s="19"/>
      <c r="AA150" s="82">
        <v>-15</v>
      </c>
      <c r="AB150" s="19"/>
      <c r="AC150" s="5">
        <v>351622</v>
      </c>
      <c r="AD150" s="2"/>
      <c r="AE150" s="1">
        <v>4.3099999999999996</v>
      </c>
      <c r="AF150" s="19"/>
      <c r="AG150" s="108">
        <f t="shared" si="20"/>
        <v>9501</v>
      </c>
      <c r="AH150" s="19"/>
    </row>
    <row r="151" spans="1:34" s="104" customFormat="1" x14ac:dyDescent="0.25">
      <c r="A151" s="1">
        <v>363.4</v>
      </c>
      <c r="B151" s="1"/>
      <c r="C151" s="2" t="s">
        <v>131</v>
      </c>
      <c r="D151" s="105"/>
      <c r="E151" s="16">
        <v>2125008.35</v>
      </c>
      <c r="F151" s="19"/>
      <c r="G151" s="108">
        <v>1393020.3499999999</v>
      </c>
      <c r="H151" s="19"/>
      <c r="I151" s="89">
        <v>49125</v>
      </c>
      <c r="J151" s="19"/>
      <c r="K151" s="6">
        <v>30</v>
      </c>
      <c r="L151" s="2" t="s">
        <v>39</v>
      </c>
      <c r="M151" s="2" t="s">
        <v>62</v>
      </c>
      <c r="N151" s="19"/>
      <c r="O151" s="82">
        <v>-15</v>
      </c>
      <c r="P151" s="19"/>
      <c r="Q151" s="5">
        <f t="shared" si="19"/>
        <v>103063</v>
      </c>
      <c r="R151" s="19"/>
      <c r="S151" s="21">
        <v>4.8499999999999996</v>
      </c>
      <c r="T151" s="19"/>
      <c r="U151" s="89">
        <v>49125</v>
      </c>
      <c r="V151" s="19"/>
      <c r="W151" s="6">
        <v>30</v>
      </c>
      <c r="X151" s="2" t="s">
        <v>39</v>
      </c>
      <c r="Y151" s="2" t="s">
        <v>62</v>
      </c>
      <c r="Z151" s="19"/>
      <c r="AA151" s="82">
        <v>-15</v>
      </c>
      <c r="AB151" s="19"/>
      <c r="AC151" s="5">
        <v>103008</v>
      </c>
      <c r="AD151" s="2"/>
      <c r="AE151" s="1">
        <v>4.8499999999999996</v>
      </c>
      <c r="AF151" s="19"/>
      <c r="AG151" s="108">
        <f t="shared" si="20"/>
        <v>-55</v>
      </c>
      <c r="AH151" s="19"/>
    </row>
    <row r="152" spans="1:34" s="104" customFormat="1" x14ac:dyDescent="0.25">
      <c r="A152" s="1">
        <v>363.5</v>
      </c>
      <c r="B152" s="1"/>
      <c r="C152" s="2" t="s">
        <v>132</v>
      </c>
      <c r="D152" s="105"/>
      <c r="E152" s="26">
        <v>41469165.049999997</v>
      </c>
      <c r="F152" s="19"/>
      <c r="G152" s="108">
        <v>14836071.18</v>
      </c>
      <c r="H152" s="19"/>
      <c r="I152" s="89">
        <v>49125</v>
      </c>
      <c r="J152" s="19"/>
      <c r="K152" s="6">
        <v>60</v>
      </c>
      <c r="L152" s="2" t="s">
        <v>39</v>
      </c>
      <c r="M152" s="2" t="s">
        <v>133</v>
      </c>
      <c r="N152" s="19"/>
      <c r="O152" s="82">
        <v>-15</v>
      </c>
      <c r="P152" s="19"/>
      <c r="Q152" s="83">
        <f t="shared" si="19"/>
        <v>2251776</v>
      </c>
      <c r="R152" s="19"/>
      <c r="S152" s="27">
        <v>5.43</v>
      </c>
      <c r="T152" s="19"/>
      <c r="U152" s="89">
        <v>49125</v>
      </c>
      <c r="V152" s="19"/>
      <c r="W152" s="6">
        <v>60</v>
      </c>
      <c r="X152" s="2" t="s">
        <v>39</v>
      </c>
      <c r="Y152" s="2" t="s">
        <v>133</v>
      </c>
      <c r="Z152" s="19"/>
      <c r="AA152" s="82">
        <v>-15</v>
      </c>
      <c r="AB152" s="19"/>
      <c r="AC152" s="83">
        <v>2716257</v>
      </c>
      <c r="AD152" s="2"/>
      <c r="AE152" s="109">
        <v>6.55</v>
      </c>
      <c r="AF152" s="19"/>
      <c r="AG152" s="13">
        <f t="shared" si="20"/>
        <v>464481</v>
      </c>
      <c r="AH152" s="19"/>
    </row>
    <row r="153" spans="1:34" s="104" customFormat="1" x14ac:dyDescent="0.25">
      <c r="A153" s="1"/>
      <c r="B153" s="1"/>
      <c r="C153" s="2"/>
      <c r="D153" s="105"/>
      <c r="E153" s="16"/>
      <c r="F153" s="19"/>
      <c r="G153" s="110"/>
      <c r="H153" s="19"/>
      <c r="I153" s="19"/>
      <c r="J153" s="19"/>
      <c r="K153" s="6"/>
      <c r="L153" s="19"/>
      <c r="M153" s="2"/>
      <c r="N153" s="19"/>
      <c r="O153" s="82"/>
      <c r="P153" s="19"/>
      <c r="Q153" s="19"/>
      <c r="R153" s="19"/>
      <c r="S153" s="21"/>
      <c r="T153" s="19"/>
      <c r="U153" s="19"/>
      <c r="V153" s="19"/>
      <c r="W153" s="6"/>
      <c r="X153" s="2"/>
      <c r="Y153" s="2"/>
      <c r="Z153" s="19"/>
      <c r="AA153" s="82"/>
      <c r="AB153" s="19"/>
      <c r="AC153" s="19"/>
      <c r="AD153" s="2"/>
      <c r="AE153" s="2"/>
      <c r="AF153" s="19"/>
      <c r="AG153" s="28"/>
      <c r="AH153" s="19"/>
    </row>
    <row r="154" spans="1:34" s="104" customFormat="1" ht="15.6" x14ac:dyDescent="0.3">
      <c r="A154" s="1"/>
      <c r="B154" s="73" t="s">
        <v>134</v>
      </c>
      <c r="C154" s="2"/>
      <c r="D154" s="105"/>
      <c r="E154" s="29">
        <f>SUBTOTAL(9,E144:E153)</f>
        <v>125481235.83999999</v>
      </c>
      <c r="F154" s="19"/>
      <c r="G154" s="111">
        <f>SUBTOTAL(9,G144:G153)</f>
        <v>55596438.300000004</v>
      </c>
      <c r="H154" s="19"/>
      <c r="I154" s="19"/>
      <c r="J154" s="19"/>
      <c r="K154" s="6"/>
      <c r="L154" s="19"/>
      <c r="M154" s="2"/>
      <c r="N154" s="19"/>
      <c r="O154" s="82"/>
      <c r="P154" s="19"/>
      <c r="Q154" s="111">
        <f>SUBTOTAL(9,Q144:Q153)</f>
        <v>5751129</v>
      </c>
      <c r="R154" s="2"/>
      <c r="S154" s="30">
        <f>ROUND(Q154/E154*100,2)</f>
        <v>4.58</v>
      </c>
      <c r="T154" s="19"/>
      <c r="U154" s="19"/>
      <c r="V154" s="19"/>
      <c r="W154" s="6"/>
      <c r="X154" s="2"/>
      <c r="Y154" s="2"/>
      <c r="Z154" s="19"/>
      <c r="AA154" s="82"/>
      <c r="AB154" s="19"/>
      <c r="AC154" s="111">
        <f>SUBTOTAL(9,AC144:AC153)</f>
        <v>6916095</v>
      </c>
      <c r="AD154" s="2"/>
      <c r="AE154" s="73">
        <f>ROUND(AC154/E154*100,2)</f>
        <v>5.51</v>
      </c>
      <c r="AF154" s="19"/>
      <c r="AG154" s="111">
        <f>SUBTOTAL(9,AG144:AG153)</f>
        <v>1164966</v>
      </c>
      <c r="AH154" s="19"/>
    </row>
    <row r="155" spans="1:34" s="104" customFormat="1" x14ac:dyDescent="0.25">
      <c r="A155" s="1"/>
      <c r="B155" s="1"/>
      <c r="C155" s="2"/>
      <c r="D155" s="105"/>
      <c r="E155" s="16"/>
      <c r="F155" s="19"/>
      <c r="G155" s="108"/>
      <c r="H155" s="19"/>
      <c r="I155" s="19"/>
      <c r="J155" s="19"/>
      <c r="K155" s="6"/>
      <c r="L155" s="19"/>
      <c r="M155" s="2"/>
      <c r="N155" s="19"/>
      <c r="O155" s="82"/>
      <c r="P155" s="19"/>
      <c r="Q155" s="19"/>
      <c r="R155" s="19"/>
      <c r="S155" s="21"/>
      <c r="T155" s="19"/>
      <c r="U155" s="19"/>
      <c r="V155" s="19"/>
      <c r="W155" s="6"/>
      <c r="X155" s="2"/>
      <c r="Y155" s="2"/>
      <c r="Z155" s="19"/>
      <c r="AA155" s="82"/>
      <c r="AB155" s="19"/>
      <c r="AC155" s="19"/>
      <c r="AD155" s="2"/>
      <c r="AE155" s="2"/>
      <c r="AF155" s="19"/>
      <c r="AG155" s="28"/>
      <c r="AH155" s="19"/>
    </row>
    <row r="156" spans="1:34" s="104" customFormat="1" ht="15.6" x14ac:dyDescent="0.3">
      <c r="A156" s="1"/>
      <c r="B156" s="75" t="s">
        <v>75</v>
      </c>
      <c r="C156" s="2"/>
      <c r="D156" s="105"/>
      <c r="E156" s="16"/>
      <c r="F156" s="19"/>
      <c r="G156" s="108"/>
      <c r="H156" s="19"/>
      <c r="I156" s="19"/>
      <c r="J156" s="19"/>
      <c r="K156" s="6"/>
      <c r="L156" s="19"/>
      <c r="M156" s="2"/>
      <c r="N156" s="19"/>
      <c r="O156" s="82"/>
      <c r="P156" s="19"/>
      <c r="Q156" s="19"/>
      <c r="R156" s="19"/>
      <c r="S156" s="21"/>
      <c r="T156" s="19"/>
      <c r="U156" s="19"/>
      <c r="V156" s="19"/>
      <c r="W156" s="6"/>
      <c r="X156" s="2"/>
      <c r="Y156" s="2"/>
      <c r="Z156" s="19"/>
      <c r="AA156" s="82"/>
      <c r="AB156" s="19"/>
      <c r="AC156" s="19"/>
      <c r="AD156" s="2"/>
      <c r="AE156" s="1"/>
      <c r="AF156" s="19"/>
      <c r="AG156" s="28"/>
      <c r="AH156" s="19"/>
    </row>
    <row r="157" spans="1:34" s="104" customFormat="1" x14ac:dyDescent="0.25">
      <c r="A157" s="1">
        <v>365.1</v>
      </c>
      <c r="B157" s="2"/>
      <c r="C157" s="2" t="s">
        <v>45</v>
      </c>
      <c r="D157" s="105"/>
      <c r="E157" s="31">
        <v>420201</v>
      </c>
      <c r="F157" s="24"/>
      <c r="G157" s="14">
        <v>0</v>
      </c>
      <c r="H157" s="24"/>
      <c r="I157" s="24" t="s">
        <v>121</v>
      </c>
      <c r="J157" s="24"/>
      <c r="K157" s="6"/>
      <c r="L157" s="66" t="s">
        <v>39</v>
      </c>
      <c r="M157" s="2"/>
      <c r="N157" s="32"/>
      <c r="O157" s="82" t="s">
        <v>39</v>
      </c>
      <c r="P157" s="24"/>
      <c r="Q157" s="22">
        <f t="shared" ref="Q157:Q164" si="21">+ROUND($E157*S157/100,0)</f>
        <v>0</v>
      </c>
      <c r="R157" s="24"/>
      <c r="S157" s="25">
        <v>0</v>
      </c>
      <c r="T157" s="24"/>
      <c r="U157" s="89" t="s">
        <v>121</v>
      </c>
      <c r="V157" s="24"/>
      <c r="W157" s="6"/>
      <c r="X157" s="2" t="s">
        <v>39</v>
      </c>
      <c r="Y157" s="2"/>
      <c r="Z157" s="24"/>
      <c r="AA157" s="82" t="s">
        <v>39</v>
      </c>
      <c r="AB157" s="24"/>
      <c r="AC157" s="22">
        <v>0</v>
      </c>
      <c r="AD157" s="24"/>
      <c r="AE157" s="25">
        <v>0</v>
      </c>
      <c r="AF157" s="24"/>
      <c r="AG157" s="14">
        <f t="shared" ref="AG157:AG164" si="22">+AC157-Q157</f>
        <v>0</v>
      </c>
      <c r="AH157" s="19"/>
    </row>
    <row r="158" spans="1:34" s="104" customFormat="1" x14ac:dyDescent="0.25">
      <c r="A158" s="1">
        <v>366</v>
      </c>
      <c r="B158" s="2"/>
      <c r="C158" s="2" t="s">
        <v>46</v>
      </c>
      <c r="D158" s="105"/>
      <c r="E158" s="16">
        <v>69509254.599999994</v>
      </c>
      <c r="F158" s="19"/>
      <c r="G158" s="108">
        <v>7896453.9199999999</v>
      </c>
      <c r="H158" s="19"/>
      <c r="I158" s="89" t="s">
        <v>121</v>
      </c>
      <c r="J158" s="19"/>
      <c r="K158" s="6">
        <v>45</v>
      </c>
      <c r="L158" s="2" t="s">
        <v>39</v>
      </c>
      <c r="M158" s="2" t="s">
        <v>135</v>
      </c>
      <c r="N158" s="19"/>
      <c r="O158" s="82">
        <v>-45</v>
      </c>
      <c r="P158" s="19"/>
      <c r="Q158" s="5">
        <f t="shared" si="21"/>
        <v>2238198</v>
      </c>
      <c r="R158" s="19"/>
      <c r="S158" s="21">
        <v>3.22</v>
      </c>
      <c r="T158" s="21"/>
      <c r="U158" s="89" t="s">
        <v>121</v>
      </c>
      <c r="V158" s="19"/>
      <c r="W158" s="6">
        <v>40</v>
      </c>
      <c r="X158" s="7" t="s">
        <v>39</v>
      </c>
      <c r="Y158" s="2" t="s">
        <v>79</v>
      </c>
      <c r="Z158" s="19"/>
      <c r="AA158" s="82">
        <v>-50</v>
      </c>
      <c r="AB158" s="19"/>
      <c r="AC158" s="5">
        <v>2603748</v>
      </c>
      <c r="AD158" s="2"/>
      <c r="AE158" s="1">
        <v>3.75</v>
      </c>
      <c r="AF158" s="19"/>
      <c r="AG158" s="14">
        <f t="shared" si="22"/>
        <v>365550</v>
      </c>
      <c r="AH158" s="19"/>
    </row>
    <row r="159" spans="1:34" s="104" customFormat="1" x14ac:dyDescent="0.25">
      <c r="A159" s="1">
        <v>367.1</v>
      </c>
      <c r="B159" s="2"/>
      <c r="C159" s="2" t="s">
        <v>136</v>
      </c>
      <c r="D159" s="105"/>
      <c r="E159" s="16">
        <v>586913695.61000001</v>
      </c>
      <c r="F159" s="19"/>
      <c r="G159" s="108">
        <v>188258609.66</v>
      </c>
      <c r="H159" s="19"/>
      <c r="I159" s="89" t="s">
        <v>121</v>
      </c>
      <c r="J159" s="19"/>
      <c r="K159" s="6">
        <v>85</v>
      </c>
      <c r="L159" s="2" t="s">
        <v>39</v>
      </c>
      <c r="M159" s="2" t="s">
        <v>79</v>
      </c>
      <c r="N159" s="19"/>
      <c r="O159" s="82">
        <v>-85</v>
      </c>
      <c r="P159" s="19"/>
      <c r="Q159" s="5">
        <f t="shared" si="21"/>
        <v>12794719</v>
      </c>
      <c r="R159" s="19"/>
      <c r="S159" s="21">
        <v>2.1800000000000002</v>
      </c>
      <c r="T159" s="21"/>
      <c r="U159" s="89" t="s">
        <v>121</v>
      </c>
      <c r="V159" s="19"/>
      <c r="W159" s="6">
        <v>70</v>
      </c>
      <c r="X159" s="7" t="s">
        <v>39</v>
      </c>
      <c r="Y159" s="2" t="s">
        <v>90</v>
      </c>
      <c r="Z159" s="19"/>
      <c r="AA159" s="82">
        <v>-90</v>
      </c>
      <c r="AB159" s="19"/>
      <c r="AC159" s="5">
        <v>15946445</v>
      </c>
      <c r="AD159" s="2"/>
      <c r="AE159" s="1">
        <v>2.72</v>
      </c>
      <c r="AF159" s="19"/>
      <c r="AG159" s="14">
        <f t="shared" si="22"/>
        <v>3151726</v>
      </c>
      <c r="AH159" s="19"/>
    </row>
    <row r="160" spans="1:34" s="104" customFormat="1" x14ac:dyDescent="0.25">
      <c r="A160" s="1">
        <v>367.2</v>
      </c>
      <c r="B160" s="2"/>
      <c r="C160" s="2" t="s">
        <v>139</v>
      </c>
      <c r="D160" s="105"/>
      <c r="E160" s="16">
        <v>951798.83</v>
      </c>
      <c r="F160" s="19"/>
      <c r="G160" s="108">
        <v>847710.39</v>
      </c>
      <c r="H160" s="19"/>
      <c r="I160" s="89" t="s">
        <v>121</v>
      </c>
      <c r="J160" s="19"/>
      <c r="K160" s="6">
        <v>70</v>
      </c>
      <c r="L160" s="2" t="s">
        <v>39</v>
      </c>
      <c r="M160" s="2" t="s">
        <v>95</v>
      </c>
      <c r="N160" s="19"/>
      <c r="O160" s="82">
        <v>-110</v>
      </c>
      <c r="P160" s="19"/>
      <c r="Q160" s="5">
        <f t="shared" si="21"/>
        <v>28554</v>
      </c>
      <c r="R160" s="19"/>
      <c r="S160" s="21">
        <v>3</v>
      </c>
      <c r="T160" s="21"/>
      <c r="U160" s="89">
        <v>51471</v>
      </c>
      <c r="V160" s="19"/>
      <c r="W160" s="53" t="s">
        <v>138</v>
      </c>
      <c r="X160" s="54"/>
      <c r="Y160" s="49"/>
      <c r="Z160" s="19"/>
      <c r="AA160" s="82">
        <v>-110</v>
      </c>
      <c r="AB160" s="19"/>
      <c r="AC160" s="5">
        <v>57553.357649999998</v>
      </c>
      <c r="AD160" s="2"/>
      <c r="AE160" s="1">
        <v>6.05</v>
      </c>
      <c r="AF160" s="19"/>
      <c r="AG160" s="14">
        <f t="shared" si="22"/>
        <v>28999.357649999998</v>
      </c>
      <c r="AH160" s="19"/>
    </row>
    <row r="161" spans="1:34" s="104" customFormat="1" x14ac:dyDescent="0.25">
      <c r="A161" s="1">
        <v>367.3</v>
      </c>
      <c r="B161" s="2"/>
      <c r="C161" s="2" t="s">
        <v>140</v>
      </c>
      <c r="D161" s="105"/>
      <c r="E161" s="16">
        <v>31019404.73</v>
      </c>
      <c r="F161" s="19"/>
      <c r="G161" s="108">
        <v>17308415.609999999</v>
      </c>
      <c r="H161" s="19"/>
      <c r="I161" s="89" t="s">
        <v>121</v>
      </c>
      <c r="J161" s="19"/>
      <c r="K161" s="6">
        <v>90</v>
      </c>
      <c r="L161" s="2" t="s">
        <v>39</v>
      </c>
      <c r="M161" s="2" t="s">
        <v>86</v>
      </c>
      <c r="N161" s="19"/>
      <c r="O161" s="82">
        <v>-85</v>
      </c>
      <c r="P161" s="19"/>
      <c r="Q161" s="5">
        <f t="shared" si="21"/>
        <v>639000</v>
      </c>
      <c r="R161" s="19"/>
      <c r="S161" s="21">
        <v>2.06</v>
      </c>
      <c r="T161" s="21"/>
      <c r="U161" s="89" t="s">
        <v>121</v>
      </c>
      <c r="V161" s="19"/>
      <c r="W161" s="6">
        <v>90</v>
      </c>
      <c r="X161" s="7" t="s">
        <v>39</v>
      </c>
      <c r="Y161" s="2" t="s">
        <v>86</v>
      </c>
      <c r="Z161" s="19"/>
      <c r="AA161" s="82">
        <v>-90</v>
      </c>
      <c r="AB161" s="19"/>
      <c r="AC161" s="5">
        <v>654199</v>
      </c>
      <c r="AD161" s="2"/>
      <c r="AE161" s="1">
        <v>2.11</v>
      </c>
      <c r="AF161" s="19"/>
      <c r="AG161" s="14">
        <f t="shared" si="22"/>
        <v>15199</v>
      </c>
      <c r="AH161" s="19"/>
    </row>
    <row r="162" spans="1:34" s="104" customFormat="1" x14ac:dyDescent="0.25">
      <c r="A162" s="1">
        <v>367.4</v>
      </c>
      <c r="B162" s="2"/>
      <c r="C162" s="2" t="s">
        <v>141</v>
      </c>
      <c r="D162" s="105"/>
      <c r="E162" s="16">
        <v>1027310.47</v>
      </c>
      <c r="F162" s="19"/>
      <c r="G162" s="108">
        <v>2981078.79</v>
      </c>
      <c r="H162" s="19"/>
      <c r="I162" s="89" t="s">
        <v>121</v>
      </c>
      <c r="J162" s="19"/>
      <c r="K162" s="6"/>
      <c r="L162" s="66" t="s">
        <v>39</v>
      </c>
      <c r="M162" s="2"/>
      <c r="N162" s="6"/>
      <c r="O162" s="82" t="s">
        <v>39</v>
      </c>
      <c r="P162" s="19"/>
      <c r="Q162" s="22">
        <f t="shared" si="21"/>
        <v>0</v>
      </c>
      <c r="R162" s="19"/>
      <c r="S162" s="21">
        <v>0</v>
      </c>
      <c r="T162" s="21"/>
      <c r="U162" s="89" t="s">
        <v>121</v>
      </c>
      <c r="V162" s="24"/>
      <c r="W162" s="6"/>
      <c r="X162" s="2" t="s">
        <v>39</v>
      </c>
      <c r="Y162" s="2"/>
      <c r="Z162" s="24"/>
      <c r="AA162" s="82" t="s">
        <v>39</v>
      </c>
      <c r="AB162" s="24"/>
      <c r="AC162" s="22">
        <v>0</v>
      </c>
      <c r="AD162" s="24"/>
      <c r="AE162" s="25">
        <v>0</v>
      </c>
      <c r="AF162" s="19"/>
      <c r="AG162" s="14">
        <f t="shared" si="22"/>
        <v>0</v>
      </c>
      <c r="AH162" s="19"/>
    </row>
    <row r="163" spans="1:34" s="104" customFormat="1" x14ac:dyDescent="0.25">
      <c r="A163" s="1">
        <v>368</v>
      </c>
      <c r="B163" s="2"/>
      <c r="C163" s="2" t="s">
        <v>142</v>
      </c>
      <c r="D163" s="105"/>
      <c r="E163" s="16">
        <v>5938230.4699999997</v>
      </c>
      <c r="F163" s="19"/>
      <c r="G163" s="108">
        <v>9394354.6600000001</v>
      </c>
      <c r="H163" s="19"/>
      <c r="I163" s="89" t="s">
        <v>121</v>
      </c>
      <c r="J163" s="19"/>
      <c r="K163" s="6">
        <v>35</v>
      </c>
      <c r="L163" s="2" t="s">
        <v>39</v>
      </c>
      <c r="M163" s="2" t="s">
        <v>143</v>
      </c>
      <c r="N163" s="19"/>
      <c r="O163" s="82">
        <v>-20</v>
      </c>
      <c r="P163" s="19"/>
      <c r="Q163" s="5">
        <f t="shared" si="21"/>
        <v>203681</v>
      </c>
      <c r="R163" s="19"/>
      <c r="S163" s="21">
        <v>3.43</v>
      </c>
      <c r="T163" s="21"/>
      <c r="U163" s="89" t="s">
        <v>121</v>
      </c>
      <c r="V163" s="19"/>
      <c r="W163" s="6">
        <v>35</v>
      </c>
      <c r="X163" s="7" t="s">
        <v>39</v>
      </c>
      <c r="Y163" s="2" t="s">
        <v>143</v>
      </c>
      <c r="Z163" s="19"/>
      <c r="AA163" s="82">
        <v>-30</v>
      </c>
      <c r="AB163" s="19"/>
      <c r="AC163" s="5">
        <v>220783</v>
      </c>
      <c r="AD163" s="2"/>
      <c r="AE163" s="1">
        <v>3.72</v>
      </c>
      <c r="AF163" s="19"/>
      <c r="AG163" s="14">
        <f t="shared" si="22"/>
        <v>17102</v>
      </c>
      <c r="AH163" s="19"/>
    </row>
    <row r="164" spans="1:34" s="104" customFormat="1" x14ac:dyDescent="0.25">
      <c r="A164" s="1">
        <v>369</v>
      </c>
      <c r="B164" s="2"/>
      <c r="C164" s="2" t="s">
        <v>131</v>
      </c>
      <c r="D164" s="105"/>
      <c r="E164" s="26">
        <v>202676643.68000001</v>
      </c>
      <c r="F164" s="19"/>
      <c r="G164" s="13">
        <v>46072151.030000001</v>
      </c>
      <c r="H164" s="19"/>
      <c r="I164" s="89" t="s">
        <v>121</v>
      </c>
      <c r="J164" s="19"/>
      <c r="K164" s="6">
        <v>50</v>
      </c>
      <c r="L164" s="2" t="s">
        <v>39</v>
      </c>
      <c r="M164" s="2" t="s">
        <v>81</v>
      </c>
      <c r="N164" s="19"/>
      <c r="O164" s="82">
        <v>-30</v>
      </c>
      <c r="P164" s="19"/>
      <c r="Q164" s="83">
        <f t="shared" si="21"/>
        <v>5269593</v>
      </c>
      <c r="R164" s="19"/>
      <c r="S164" s="27">
        <v>2.6</v>
      </c>
      <c r="T164" s="21"/>
      <c r="U164" s="89" t="s">
        <v>121</v>
      </c>
      <c r="V164" s="19"/>
      <c r="W164" s="6">
        <v>40</v>
      </c>
      <c r="X164" s="7" t="s">
        <v>39</v>
      </c>
      <c r="Y164" s="2" t="s">
        <v>95</v>
      </c>
      <c r="Z164" s="19"/>
      <c r="AA164" s="82">
        <v>-30</v>
      </c>
      <c r="AB164" s="19"/>
      <c r="AC164" s="83">
        <v>6582906</v>
      </c>
      <c r="AD164" s="2"/>
      <c r="AE164" s="109">
        <v>3.25</v>
      </c>
      <c r="AF164" s="19"/>
      <c r="AG164" s="13">
        <f t="shared" si="22"/>
        <v>1313313</v>
      </c>
      <c r="AH164" s="19"/>
    </row>
    <row r="165" spans="1:34" s="104" customFormat="1" x14ac:dyDescent="0.25">
      <c r="A165" s="1"/>
      <c r="B165" s="2"/>
      <c r="C165" s="2"/>
      <c r="D165" s="105"/>
      <c r="E165" s="16"/>
      <c r="F165" s="19"/>
      <c r="G165" s="108"/>
      <c r="H165" s="19"/>
      <c r="I165" s="19"/>
      <c r="J165" s="19"/>
      <c r="K165" s="6"/>
      <c r="L165" s="19"/>
      <c r="M165" s="2"/>
      <c r="N165" s="19"/>
      <c r="O165" s="82"/>
      <c r="P165" s="19"/>
      <c r="Q165" s="19"/>
      <c r="R165" s="19"/>
      <c r="S165" s="21"/>
      <c r="T165" s="21"/>
      <c r="U165" s="19"/>
      <c r="V165" s="19"/>
      <c r="W165" s="6"/>
      <c r="X165" s="2"/>
      <c r="Y165" s="2"/>
      <c r="Z165" s="19"/>
      <c r="AA165" s="82"/>
      <c r="AB165" s="19"/>
      <c r="AC165" s="19"/>
      <c r="AD165" s="2"/>
      <c r="AE165" s="1"/>
      <c r="AF165" s="19"/>
      <c r="AG165" s="28"/>
      <c r="AH165" s="19"/>
    </row>
    <row r="166" spans="1:34" s="104" customFormat="1" ht="15.6" x14ac:dyDescent="0.3">
      <c r="A166" s="73"/>
      <c r="B166" s="75" t="s">
        <v>91</v>
      </c>
      <c r="C166" s="75"/>
      <c r="D166" s="105"/>
      <c r="E166" s="29">
        <f>SUBTOTAL(9,E157:E164)</f>
        <v>898456539.3900001</v>
      </c>
      <c r="F166" s="19"/>
      <c r="G166" s="111">
        <f>SUBTOTAL(9,G157:G164)</f>
        <v>272758774.05999994</v>
      </c>
      <c r="H166" s="19"/>
      <c r="I166" s="19"/>
      <c r="J166" s="19"/>
      <c r="K166" s="6"/>
      <c r="L166" s="19"/>
      <c r="M166" s="2"/>
      <c r="N166" s="19"/>
      <c r="O166" s="82"/>
      <c r="P166" s="19"/>
      <c r="Q166" s="111">
        <f>SUBTOTAL(9,Q157:Q164)</f>
        <v>21173745</v>
      </c>
      <c r="R166" s="19"/>
      <c r="S166" s="30">
        <f>ROUND(Q166/E166*100,2)</f>
        <v>2.36</v>
      </c>
      <c r="T166" s="21"/>
      <c r="U166" s="19"/>
      <c r="V166" s="19"/>
      <c r="W166" s="6"/>
      <c r="X166" s="75"/>
      <c r="Y166" s="2"/>
      <c r="Z166" s="19"/>
      <c r="AA166" s="82"/>
      <c r="AB166" s="19"/>
      <c r="AC166" s="111">
        <f>SUBTOTAL(9,AC157:AC164)</f>
        <v>26065634.357650001</v>
      </c>
      <c r="AD166" s="75"/>
      <c r="AE166" s="73">
        <f>ROUND(AC166/E166*100,2)</f>
        <v>2.9</v>
      </c>
      <c r="AF166" s="19"/>
      <c r="AG166" s="111">
        <f>SUBTOTAL(9,AG157:AG164)</f>
        <v>4891889.3576500006</v>
      </c>
      <c r="AH166" s="19"/>
    </row>
    <row r="167" spans="1:34" s="104" customFormat="1" ht="15.6" x14ac:dyDescent="0.3">
      <c r="A167" s="1"/>
      <c r="B167" s="98"/>
      <c r="C167" s="2"/>
      <c r="D167" s="105"/>
      <c r="E167" s="16"/>
      <c r="F167" s="19"/>
      <c r="G167" s="108"/>
      <c r="H167" s="19"/>
      <c r="I167" s="19"/>
      <c r="J167" s="19"/>
      <c r="K167" s="6"/>
      <c r="L167" s="19"/>
      <c r="M167" s="2"/>
      <c r="N167" s="19"/>
      <c r="O167" s="82"/>
      <c r="P167" s="19"/>
      <c r="Q167" s="19"/>
      <c r="R167" s="19"/>
      <c r="S167" s="21"/>
      <c r="T167" s="21"/>
      <c r="U167" s="19"/>
      <c r="V167" s="19"/>
      <c r="W167" s="6"/>
      <c r="X167" s="2"/>
      <c r="Y167" s="2"/>
      <c r="Z167" s="19"/>
      <c r="AA167" s="82"/>
      <c r="AB167" s="19"/>
      <c r="AC167" s="19"/>
      <c r="AD167" s="2"/>
      <c r="AE167" s="1"/>
      <c r="AF167" s="19"/>
      <c r="AG167" s="28"/>
      <c r="AH167" s="19"/>
    </row>
    <row r="168" spans="1:34" s="104" customFormat="1" ht="15.6" x14ac:dyDescent="0.3">
      <c r="A168" s="1"/>
      <c r="B168" s="75" t="s">
        <v>92</v>
      </c>
      <c r="C168" s="2"/>
      <c r="D168" s="105"/>
      <c r="E168" s="16"/>
      <c r="F168" s="19"/>
      <c r="G168" s="108"/>
      <c r="H168" s="19"/>
      <c r="I168" s="19"/>
      <c r="J168" s="19"/>
      <c r="K168" s="6"/>
      <c r="L168" s="19"/>
      <c r="M168" s="2"/>
      <c r="N168" s="19"/>
      <c r="O168" s="82"/>
      <c r="P168" s="19"/>
      <c r="Q168" s="19"/>
      <c r="R168" s="19"/>
      <c r="S168" s="21"/>
      <c r="T168" s="21"/>
      <c r="U168" s="19"/>
      <c r="V168" s="19"/>
      <c r="W168" s="6"/>
      <c r="X168" s="2"/>
      <c r="Y168" s="2"/>
      <c r="Z168" s="19"/>
      <c r="AA168" s="82"/>
      <c r="AB168" s="19"/>
      <c r="AC168" s="19"/>
      <c r="AD168" s="2"/>
      <c r="AE168" s="1"/>
      <c r="AF168" s="19"/>
      <c r="AG168" s="28"/>
      <c r="AH168" s="19"/>
    </row>
    <row r="169" spans="1:34" s="104" customFormat="1" x14ac:dyDescent="0.25">
      <c r="A169" s="1">
        <v>371</v>
      </c>
      <c r="B169" s="2"/>
      <c r="C169" s="2" t="s">
        <v>144</v>
      </c>
      <c r="D169" s="105"/>
      <c r="E169" s="31">
        <v>1238997.68</v>
      </c>
      <c r="F169" s="24"/>
      <c r="G169" s="14">
        <v>0</v>
      </c>
      <c r="H169" s="24"/>
      <c r="I169" s="89" t="s">
        <v>121</v>
      </c>
      <c r="J169" s="24"/>
      <c r="K169" s="6"/>
      <c r="L169" s="2" t="s">
        <v>39</v>
      </c>
      <c r="M169" s="2"/>
      <c r="N169" s="24"/>
      <c r="O169" s="82" t="s">
        <v>39</v>
      </c>
      <c r="P169" s="24"/>
      <c r="Q169" s="22">
        <f t="shared" ref="Q169:Q177" si="23">+ROUND($E169*S169/100,0)</f>
        <v>0</v>
      </c>
      <c r="R169" s="24"/>
      <c r="S169" s="25">
        <v>0</v>
      </c>
      <c r="T169" s="24"/>
      <c r="U169" s="89" t="s">
        <v>121</v>
      </c>
      <c r="V169" s="24"/>
      <c r="W169" s="6"/>
      <c r="X169" s="2" t="s">
        <v>39</v>
      </c>
      <c r="Y169" s="2"/>
      <c r="Z169" s="24"/>
      <c r="AA169" s="82" t="s">
        <v>39</v>
      </c>
      <c r="AB169" s="24"/>
      <c r="AC169" s="22">
        <v>0</v>
      </c>
      <c r="AD169" s="24"/>
      <c r="AE169" s="25">
        <v>0</v>
      </c>
      <c r="AF169" s="24"/>
      <c r="AG169" s="14">
        <f t="shared" ref="AG169:AG183" si="24">+AC169-Q169</f>
        <v>0</v>
      </c>
      <c r="AH169" s="24"/>
    </row>
    <row r="170" spans="1:34" s="104" customFormat="1" x14ac:dyDescent="0.25">
      <c r="A170" s="1">
        <v>376.11</v>
      </c>
      <c r="B170" s="2"/>
      <c r="C170" s="2" t="s">
        <v>139</v>
      </c>
      <c r="D170" s="105"/>
      <c r="E170" s="16">
        <v>32613018.969999999</v>
      </c>
      <c r="F170" s="19"/>
      <c r="G170" s="108">
        <v>23364036.529999997</v>
      </c>
      <c r="H170" s="19"/>
      <c r="I170" s="89" t="s">
        <v>121</v>
      </c>
      <c r="J170" s="19"/>
      <c r="K170" s="6">
        <v>70</v>
      </c>
      <c r="L170" s="2" t="s">
        <v>39</v>
      </c>
      <c r="M170" s="2" t="s">
        <v>95</v>
      </c>
      <c r="N170" s="19"/>
      <c r="O170" s="82">
        <v>-110</v>
      </c>
      <c r="P170" s="19"/>
      <c r="Q170" s="5">
        <f t="shared" si="23"/>
        <v>978391</v>
      </c>
      <c r="R170" s="19"/>
      <c r="S170" s="21">
        <v>3</v>
      </c>
      <c r="T170" s="21"/>
      <c r="U170" s="89">
        <v>51471</v>
      </c>
      <c r="V170" s="19"/>
      <c r="W170" s="53" t="s">
        <v>138</v>
      </c>
      <c r="X170" s="54"/>
      <c r="Y170" s="49"/>
      <c r="Z170" s="19"/>
      <c r="AA170" s="82">
        <v>-110</v>
      </c>
      <c r="AB170" s="19"/>
      <c r="AC170" s="5">
        <v>2256165.1653499999</v>
      </c>
      <c r="AD170" s="2"/>
      <c r="AE170" s="1">
        <v>6.92</v>
      </c>
      <c r="AF170" s="19"/>
      <c r="AG170" s="108">
        <f t="shared" si="24"/>
        <v>1277774.1653499999</v>
      </c>
      <c r="AH170" s="19"/>
    </row>
    <row r="171" spans="1:34" s="104" customFormat="1" x14ac:dyDescent="0.25">
      <c r="A171" s="1">
        <v>376.12</v>
      </c>
      <c r="B171" s="2"/>
      <c r="C171" s="2" t="s">
        <v>136</v>
      </c>
      <c r="D171" s="105"/>
      <c r="E171" s="16">
        <v>5058593239.8800001</v>
      </c>
      <c r="F171" s="19"/>
      <c r="G171" s="108">
        <v>754388383.74697328</v>
      </c>
      <c r="H171" s="19"/>
      <c r="I171" s="89" t="s">
        <v>121</v>
      </c>
      <c r="J171" s="19"/>
      <c r="K171" s="6">
        <v>85</v>
      </c>
      <c r="L171" s="2" t="s">
        <v>39</v>
      </c>
      <c r="M171" s="2" t="s">
        <v>79</v>
      </c>
      <c r="N171" s="19"/>
      <c r="O171" s="82">
        <v>-85</v>
      </c>
      <c r="P171" s="19"/>
      <c r="Q171" s="5">
        <f t="shared" si="23"/>
        <v>110277333</v>
      </c>
      <c r="R171" s="19"/>
      <c r="S171" s="21">
        <v>2.1800000000000002</v>
      </c>
      <c r="T171" s="21"/>
      <c r="U171" s="89" t="s">
        <v>121</v>
      </c>
      <c r="V171" s="19"/>
      <c r="W171" s="6">
        <v>70</v>
      </c>
      <c r="X171" s="7" t="s">
        <v>39</v>
      </c>
      <c r="Y171" s="2" t="s">
        <v>90</v>
      </c>
      <c r="Z171" s="19"/>
      <c r="AA171" s="82">
        <v>-90</v>
      </c>
      <c r="AB171" s="19"/>
      <c r="AC171" s="5">
        <v>137441978</v>
      </c>
      <c r="AD171" s="2"/>
      <c r="AE171" s="1">
        <v>2.72</v>
      </c>
      <c r="AF171" s="19"/>
      <c r="AG171" s="108">
        <f t="shared" si="24"/>
        <v>27164645</v>
      </c>
      <c r="AH171" s="19"/>
    </row>
    <row r="172" spans="1:34" s="104" customFormat="1" x14ac:dyDescent="0.25">
      <c r="A172" s="1">
        <v>376.12</v>
      </c>
      <c r="B172" s="2"/>
      <c r="C172" s="2" t="s">
        <v>137</v>
      </c>
      <c r="D172" s="105"/>
      <c r="E172" s="16">
        <v>10639637.970000001</v>
      </c>
      <c r="F172" s="19"/>
      <c r="G172" s="108">
        <v>11344929.183026774</v>
      </c>
      <c r="H172" s="19"/>
      <c r="I172" s="89" t="s">
        <v>121</v>
      </c>
      <c r="J172" s="19"/>
      <c r="K172" s="6">
        <v>85</v>
      </c>
      <c r="L172" s="2" t="s">
        <v>39</v>
      </c>
      <c r="M172" s="2" t="s">
        <v>79</v>
      </c>
      <c r="N172" s="19"/>
      <c r="O172" s="82">
        <v>-85</v>
      </c>
      <c r="P172" s="19"/>
      <c r="Q172" s="5">
        <f t="shared" si="23"/>
        <v>231944</v>
      </c>
      <c r="R172" s="19"/>
      <c r="S172" s="21">
        <v>2.1800000000000002</v>
      </c>
      <c r="T172" s="21"/>
      <c r="U172" s="89">
        <v>51471</v>
      </c>
      <c r="V172" s="19"/>
      <c r="W172" s="53" t="s">
        <v>138</v>
      </c>
      <c r="X172" s="54"/>
      <c r="Y172" s="49"/>
      <c r="Z172" s="19"/>
      <c r="AA172" s="82">
        <v>-90</v>
      </c>
      <c r="AB172" s="19"/>
      <c r="AC172" s="5">
        <v>443519.14799866144</v>
      </c>
      <c r="AD172" s="2"/>
      <c r="AE172" s="1">
        <v>4.17</v>
      </c>
      <c r="AF172" s="19"/>
      <c r="AG172" s="108">
        <f t="shared" si="24"/>
        <v>211575.14799866144</v>
      </c>
      <c r="AH172" s="19"/>
    </row>
    <row r="173" spans="1:34" s="104" customFormat="1" x14ac:dyDescent="0.25">
      <c r="A173" s="1">
        <v>376.13</v>
      </c>
      <c r="B173" s="2"/>
      <c r="C173" s="2" t="s">
        <v>145</v>
      </c>
      <c r="D173" s="105"/>
      <c r="E173" s="31">
        <v>2237968.02</v>
      </c>
      <c r="F173" s="19"/>
      <c r="G173" s="108">
        <v>-2507484.0600000005</v>
      </c>
      <c r="H173" s="19"/>
      <c r="I173" s="89" t="s">
        <v>121</v>
      </c>
      <c r="J173" s="19"/>
      <c r="K173" s="6"/>
      <c r="L173" s="2" t="s">
        <v>39</v>
      </c>
      <c r="M173" s="2"/>
      <c r="N173" s="19"/>
      <c r="O173" s="82" t="s">
        <v>39</v>
      </c>
      <c r="P173" s="19"/>
      <c r="Q173" s="5">
        <f t="shared" si="23"/>
        <v>0</v>
      </c>
      <c r="R173" s="19"/>
      <c r="S173" s="21">
        <v>0</v>
      </c>
      <c r="T173" s="21"/>
      <c r="U173" s="89" t="s">
        <v>121</v>
      </c>
      <c r="V173" s="19"/>
      <c r="W173" s="6"/>
      <c r="X173" s="2" t="s">
        <v>39</v>
      </c>
      <c r="Y173" s="2"/>
      <c r="Z173" s="19"/>
      <c r="AA173" s="82" t="s">
        <v>39</v>
      </c>
      <c r="AB173" s="19"/>
      <c r="AC173" s="22">
        <v>0</v>
      </c>
      <c r="AD173" s="19"/>
      <c r="AE173" s="1">
        <v>0</v>
      </c>
      <c r="AF173" s="19"/>
      <c r="AG173" s="14">
        <f t="shared" si="24"/>
        <v>0</v>
      </c>
      <c r="AH173" s="19"/>
    </row>
    <row r="174" spans="1:34" s="104" customFormat="1" x14ac:dyDescent="0.25">
      <c r="A174" s="1">
        <v>376.14</v>
      </c>
      <c r="B174" s="2"/>
      <c r="C174" s="2" t="s">
        <v>146</v>
      </c>
      <c r="D174" s="105"/>
      <c r="E174" s="31">
        <v>19602.89</v>
      </c>
      <c r="F174" s="19"/>
      <c r="G174" s="108">
        <v>-8511404.9199999999</v>
      </c>
      <c r="H174" s="19"/>
      <c r="I174" s="89" t="s">
        <v>121</v>
      </c>
      <c r="J174" s="19"/>
      <c r="K174" s="6"/>
      <c r="L174" s="2" t="s">
        <v>39</v>
      </c>
      <c r="M174" s="2"/>
      <c r="N174" s="19"/>
      <c r="O174" s="82" t="s">
        <v>39</v>
      </c>
      <c r="P174" s="19"/>
      <c r="Q174" s="5">
        <f t="shared" si="23"/>
        <v>0</v>
      </c>
      <c r="R174" s="19"/>
      <c r="S174" s="21">
        <v>0</v>
      </c>
      <c r="T174" s="21"/>
      <c r="U174" s="89" t="s">
        <v>121</v>
      </c>
      <c r="V174" s="19"/>
      <c r="W174" s="6"/>
      <c r="X174" s="2" t="s">
        <v>39</v>
      </c>
      <c r="Y174" s="2"/>
      <c r="Z174" s="19"/>
      <c r="AA174" s="82" t="s">
        <v>39</v>
      </c>
      <c r="AB174" s="19"/>
      <c r="AC174" s="22">
        <v>0</v>
      </c>
      <c r="AD174" s="19"/>
      <c r="AE174" s="1">
        <v>0</v>
      </c>
      <c r="AF174" s="19"/>
      <c r="AG174" s="14">
        <f t="shared" si="24"/>
        <v>0</v>
      </c>
      <c r="AH174" s="19"/>
    </row>
    <row r="175" spans="1:34" s="104" customFormat="1" x14ac:dyDescent="0.25">
      <c r="A175" s="1">
        <v>380.1</v>
      </c>
      <c r="B175" s="2"/>
      <c r="C175" s="2" t="s">
        <v>147</v>
      </c>
      <c r="D175" s="105"/>
      <c r="E175" s="16">
        <v>2690737294.8699999</v>
      </c>
      <c r="F175" s="19"/>
      <c r="G175" s="108">
        <v>505198370.20277238</v>
      </c>
      <c r="H175" s="19"/>
      <c r="I175" s="89" t="s">
        <v>121</v>
      </c>
      <c r="J175" s="19"/>
      <c r="K175" s="6">
        <v>60</v>
      </c>
      <c r="L175" s="2" t="s">
        <v>39</v>
      </c>
      <c r="M175" s="2" t="s">
        <v>99</v>
      </c>
      <c r="N175" s="19"/>
      <c r="O175" s="82">
        <v>-55</v>
      </c>
      <c r="P175" s="19"/>
      <c r="Q175" s="5">
        <f t="shared" si="23"/>
        <v>69421022</v>
      </c>
      <c r="R175" s="19"/>
      <c r="S175" s="21">
        <v>2.58</v>
      </c>
      <c r="T175" s="21"/>
      <c r="U175" s="89" t="s">
        <v>121</v>
      </c>
      <c r="V175" s="19"/>
      <c r="W175" s="6">
        <v>50</v>
      </c>
      <c r="X175" s="7" t="s">
        <v>39</v>
      </c>
      <c r="Y175" s="2" t="s">
        <v>95</v>
      </c>
      <c r="Z175" s="19"/>
      <c r="AA175" s="82">
        <v>-70</v>
      </c>
      <c r="AB175" s="19"/>
      <c r="AC175" s="5">
        <v>91485068</v>
      </c>
      <c r="AD175" s="2"/>
      <c r="AE175" s="1">
        <v>3.4</v>
      </c>
      <c r="AF175" s="19"/>
      <c r="AG175" s="108">
        <f t="shared" si="24"/>
        <v>22064046</v>
      </c>
      <c r="AH175" s="19"/>
    </row>
    <row r="176" spans="1:34" s="104" customFormat="1" x14ac:dyDescent="0.25">
      <c r="A176" s="1">
        <v>380.1</v>
      </c>
      <c r="B176" s="2"/>
      <c r="C176" s="2" t="s">
        <v>148</v>
      </c>
      <c r="D176" s="105"/>
      <c r="E176" s="16">
        <v>27652610.41</v>
      </c>
      <c r="F176" s="19"/>
      <c r="G176" s="108">
        <v>24209227.577227652</v>
      </c>
      <c r="H176" s="19"/>
      <c r="I176" s="89" t="s">
        <v>121</v>
      </c>
      <c r="J176" s="19"/>
      <c r="K176" s="6">
        <v>60</v>
      </c>
      <c r="L176" s="2" t="s">
        <v>39</v>
      </c>
      <c r="M176" s="2" t="s">
        <v>99</v>
      </c>
      <c r="N176" s="19"/>
      <c r="O176" s="82">
        <v>-55</v>
      </c>
      <c r="P176" s="19"/>
      <c r="Q176" s="5">
        <f t="shared" si="23"/>
        <v>713437</v>
      </c>
      <c r="R176" s="19"/>
      <c r="S176" s="21">
        <v>2.58</v>
      </c>
      <c r="T176" s="21"/>
      <c r="U176" s="89">
        <v>51471</v>
      </c>
      <c r="V176" s="19"/>
      <c r="W176" s="53" t="s">
        <v>138</v>
      </c>
      <c r="X176" s="54"/>
      <c r="Y176" s="49"/>
      <c r="Z176" s="19"/>
      <c r="AA176" s="82">
        <v>-70</v>
      </c>
      <c r="AB176" s="19"/>
      <c r="AC176" s="5">
        <v>1336199.383193173</v>
      </c>
      <c r="AD176" s="2"/>
      <c r="AE176" s="1">
        <v>4.83</v>
      </c>
      <c r="AF176" s="19"/>
      <c r="AG176" s="108">
        <f t="shared" si="24"/>
        <v>622762.38319317298</v>
      </c>
      <c r="AH176" s="19"/>
    </row>
    <row r="177" spans="1:34" s="104" customFormat="1" x14ac:dyDescent="0.25">
      <c r="A177" s="1">
        <v>380.2</v>
      </c>
      <c r="B177" s="2"/>
      <c r="C177" s="2" t="s">
        <v>149</v>
      </c>
      <c r="D177" s="105"/>
      <c r="E177" s="16">
        <v>11550361.210000001</v>
      </c>
      <c r="F177" s="19"/>
      <c r="G177" s="108">
        <v>15342188.560000001</v>
      </c>
      <c r="H177" s="19"/>
      <c r="I177" s="89" t="s">
        <v>121</v>
      </c>
      <c r="J177" s="19"/>
      <c r="K177" s="6"/>
      <c r="L177" s="66" t="s">
        <v>39</v>
      </c>
      <c r="M177" s="2"/>
      <c r="N177" s="6"/>
      <c r="O177" s="82" t="s">
        <v>39</v>
      </c>
      <c r="P177" s="19"/>
      <c r="Q177" s="22">
        <f t="shared" si="23"/>
        <v>0</v>
      </c>
      <c r="R177" s="19"/>
      <c r="S177" s="19">
        <v>0</v>
      </c>
      <c r="T177" s="21"/>
      <c r="U177" s="89" t="s">
        <v>121</v>
      </c>
      <c r="V177" s="24"/>
      <c r="W177" s="6"/>
      <c r="X177" s="2" t="s">
        <v>39</v>
      </c>
      <c r="Y177" s="2"/>
      <c r="Z177" s="24"/>
      <c r="AA177" s="82" t="s">
        <v>39</v>
      </c>
      <c r="AB177" s="24"/>
      <c r="AC177" s="22">
        <v>0</v>
      </c>
      <c r="AD177" s="24"/>
      <c r="AE177" s="25">
        <v>0</v>
      </c>
      <c r="AF177" s="19"/>
      <c r="AG177" s="14">
        <f t="shared" si="24"/>
        <v>0</v>
      </c>
      <c r="AH177" s="19"/>
    </row>
    <row r="178" spans="1:34" s="104" customFormat="1" x14ac:dyDescent="0.25">
      <c r="A178" s="1">
        <v>381</v>
      </c>
      <c r="B178" s="2"/>
      <c r="C178" s="2" t="s">
        <v>150</v>
      </c>
      <c r="D178" s="105"/>
      <c r="E178" s="16">
        <v>263408468.81</v>
      </c>
      <c r="F178" s="19"/>
      <c r="G178" s="108">
        <v>30014075.600000001</v>
      </c>
      <c r="H178" s="19"/>
      <c r="I178" s="89" t="s">
        <v>121</v>
      </c>
      <c r="J178" s="19"/>
      <c r="K178" s="6">
        <v>35</v>
      </c>
      <c r="L178" s="7" t="s">
        <v>39</v>
      </c>
      <c r="M178" s="2" t="s">
        <v>100</v>
      </c>
      <c r="N178" s="19"/>
      <c r="O178" s="82">
        <v>-10</v>
      </c>
      <c r="P178" s="19"/>
      <c r="Q178" s="5">
        <f t="shared" ref="Q178:Q183" si="25">+ROUND($E178*S178/100,0)</f>
        <v>8271026</v>
      </c>
      <c r="R178" s="19"/>
      <c r="S178" s="21">
        <v>3.14</v>
      </c>
      <c r="T178" s="21"/>
      <c r="U178" s="89" t="s">
        <v>121</v>
      </c>
      <c r="V178" s="19"/>
      <c r="W178" s="6">
        <v>30</v>
      </c>
      <c r="X178" s="7" t="s">
        <v>39</v>
      </c>
      <c r="Y178" s="2" t="s">
        <v>100</v>
      </c>
      <c r="Z178" s="19"/>
      <c r="AA178" s="82">
        <v>-10</v>
      </c>
      <c r="AB178" s="19"/>
      <c r="AC178" s="5">
        <v>9617865</v>
      </c>
      <c r="AD178" s="2"/>
      <c r="AE178" s="1">
        <v>3.65</v>
      </c>
      <c r="AF178" s="19"/>
      <c r="AG178" s="108">
        <f t="shared" si="24"/>
        <v>1346839</v>
      </c>
      <c r="AH178" s="19"/>
    </row>
    <row r="179" spans="1:34" s="104" customFormat="1" x14ac:dyDescent="0.25">
      <c r="A179" s="1">
        <v>381.1</v>
      </c>
      <c r="B179" s="2"/>
      <c r="C179" s="2" t="s">
        <v>151</v>
      </c>
      <c r="D179" s="105"/>
      <c r="E179" s="16">
        <v>15861286.369999999</v>
      </c>
      <c r="F179" s="19"/>
      <c r="G179" s="108">
        <v>816520.76</v>
      </c>
      <c r="H179" s="19"/>
      <c r="I179" s="89" t="s">
        <v>121</v>
      </c>
      <c r="J179" s="19"/>
      <c r="K179" s="6">
        <v>20</v>
      </c>
      <c r="L179" s="7" t="s">
        <v>39</v>
      </c>
      <c r="M179" s="2" t="s">
        <v>112</v>
      </c>
      <c r="N179" s="19"/>
      <c r="O179" s="82">
        <v>0</v>
      </c>
      <c r="P179" s="19"/>
      <c r="Q179" s="5">
        <f t="shared" si="25"/>
        <v>793064</v>
      </c>
      <c r="R179" s="19"/>
      <c r="S179" s="25">
        <v>5</v>
      </c>
      <c r="T179" s="19"/>
      <c r="U179" s="89" t="s">
        <v>121</v>
      </c>
      <c r="V179" s="19"/>
      <c r="W179" s="6">
        <v>20</v>
      </c>
      <c r="X179" s="7" t="s">
        <v>39</v>
      </c>
      <c r="Y179" s="2" t="s">
        <v>112</v>
      </c>
      <c r="Z179" s="19"/>
      <c r="AA179" s="82">
        <v>0</v>
      </c>
      <c r="AB179" s="19"/>
      <c r="AC179" s="5">
        <v>793064</v>
      </c>
      <c r="AD179" s="2"/>
      <c r="AE179" s="1">
        <v>5</v>
      </c>
      <c r="AF179" s="19"/>
      <c r="AG179" s="108">
        <f t="shared" si="24"/>
        <v>0</v>
      </c>
      <c r="AH179" s="19"/>
    </row>
    <row r="180" spans="1:34" s="104" customFormat="1" x14ac:dyDescent="0.25">
      <c r="A180" s="1">
        <v>382</v>
      </c>
      <c r="B180" s="2"/>
      <c r="C180" s="2" t="s">
        <v>152</v>
      </c>
      <c r="D180" s="105"/>
      <c r="E180" s="16">
        <v>300273354.45999998</v>
      </c>
      <c r="F180" s="19"/>
      <c r="G180" s="108">
        <v>39175026.560000002</v>
      </c>
      <c r="H180" s="19"/>
      <c r="I180" s="89" t="s">
        <v>121</v>
      </c>
      <c r="J180" s="19"/>
      <c r="K180" s="6">
        <v>35</v>
      </c>
      <c r="L180" s="7" t="s">
        <v>39</v>
      </c>
      <c r="M180" s="2" t="s">
        <v>100</v>
      </c>
      <c r="N180" s="19"/>
      <c r="O180" s="82">
        <v>0</v>
      </c>
      <c r="P180" s="19"/>
      <c r="Q180" s="5">
        <f t="shared" si="25"/>
        <v>8587818</v>
      </c>
      <c r="R180" s="19"/>
      <c r="S180" s="21">
        <v>2.86</v>
      </c>
      <c r="T180" s="19"/>
      <c r="U180" s="89" t="s">
        <v>121</v>
      </c>
      <c r="V180" s="19"/>
      <c r="W180" s="6">
        <v>30</v>
      </c>
      <c r="X180" s="7" t="s">
        <v>39</v>
      </c>
      <c r="Y180" s="2" t="s">
        <v>100</v>
      </c>
      <c r="Z180" s="19"/>
      <c r="AA180" s="82">
        <v>0</v>
      </c>
      <c r="AB180" s="19"/>
      <c r="AC180" s="5">
        <v>9980187</v>
      </c>
      <c r="AD180" s="2"/>
      <c r="AE180" s="1">
        <v>3.32</v>
      </c>
      <c r="AF180" s="19"/>
      <c r="AG180" s="108">
        <f t="shared" si="24"/>
        <v>1392369</v>
      </c>
      <c r="AH180" s="19"/>
    </row>
    <row r="181" spans="1:34" s="104" customFormat="1" x14ac:dyDescent="0.25">
      <c r="A181" s="1">
        <v>382.1</v>
      </c>
      <c r="B181" s="2"/>
      <c r="C181" s="2" t="s">
        <v>153</v>
      </c>
      <c r="D181" s="105"/>
      <c r="E181" s="16">
        <v>42490589.159999996</v>
      </c>
      <c r="F181" s="19"/>
      <c r="G181" s="108">
        <v>2456216.71</v>
      </c>
      <c r="H181" s="19"/>
      <c r="I181" s="89" t="s">
        <v>121</v>
      </c>
      <c r="J181" s="19"/>
      <c r="K181" s="6">
        <v>20</v>
      </c>
      <c r="L181" s="7" t="s">
        <v>39</v>
      </c>
      <c r="M181" s="2" t="s">
        <v>112</v>
      </c>
      <c r="N181" s="19"/>
      <c r="O181" s="82">
        <v>0</v>
      </c>
      <c r="P181" s="19"/>
      <c r="Q181" s="5">
        <f t="shared" si="25"/>
        <v>2124529</v>
      </c>
      <c r="R181" s="19"/>
      <c r="S181" s="25">
        <v>5</v>
      </c>
      <c r="T181" s="19"/>
      <c r="U181" s="89" t="s">
        <v>121</v>
      </c>
      <c r="V181" s="19"/>
      <c r="W181" s="6">
        <v>20</v>
      </c>
      <c r="X181" s="7" t="s">
        <v>39</v>
      </c>
      <c r="Y181" s="2" t="s">
        <v>112</v>
      </c>
      <c r="Z181" s="19"/>
      <c r="AA181" s="82">
        <v>0</v>
      </c>
      <c r="AB181" s="19"/>
      <c r="AC181" s="5">
        <v>2124529</v>
      </c>
      <c r="AD181" s="2"/>
      <c r="AE181" s="1">
        <v>5</v>
      </c>
      <c r="AF181" s="19"/>
      <c r="AG181" s="108">
        <f t="shared" si="24"/>
        <v>0</v>
      </c>
      <c r="AH181" s="19"/>
    </row>
    <row r="182" spans="1:34" s="104" customFormat="1" x14ac:dyDescent="0.25">
      <c r="A182" s="1">
        <v>383</v>
      </c>
      <c r="B182" s="2"/>
      <c r="C182" s="2" t="s">
        <v>194</v>
      </c>
      <c r="D182" s="105"/>
      <c r="E182" s="16">
        <v>23942870.870000001</v>
      </c>
      <c r="F182" s="19"/>
      <c r="G182" s="108">
        <v>-6159070.7399999993</v>
      </c>
      <c r="H182" s="19"/>
      <c r="I182" s="89" t="s">
        <v>121</v>
      </c>
      <c r="J182" s="19"/>
      <c r="K182" s="6">
        <v>45</v>
      </c>
      <c r="L182" s="7" t="s">
        <v>39</v>
      </c>
      <c r="M182" s="2" t="s">
        <v>79</v>
      </c>
      <c r="N182" s="19"/>
      <c r="O182" s="82">
        <v>-10</v>
      </c>
      <c r="P182" s="19"/>
      <c r="Q182" s="5">
        <f t="shared" si="25"/>
        <v>584206</v>
      </c>
      <c r="R182" s="19"/>
      <c r="S182" s="21">
        <v>2.44</v>
      </c>
      <c r="T182" s="19"/>
      <c r="U182" s="89" t="s">
        <v>121</v>
      </c>
      <c r="V182" s="19"/>
      <c r="W182" s="6">
        <v>35</v>
      </c>
      <c r="X182" s="7" t="s">
        <v>39</v>
      </c>
      <c r="Y182" s="2" t="s">
        <v>143</v>
      </c>
      <c r="Z182" s="19"/>
      <c r="AA182" s="82">
        <v>-10</v>
      </c>
      <c r="AB182" s="19"/>
      <c r="AC182" s="5">
        <v>751858</v>
      </c>
      <c r="AD182" s="2"/>
      <c r="AE182" s="1">
        <v>3.14</v>
      </c>
      <c r="AF182" s="19"/>
      <c r="AG182" s="108">
        <f t="shared" si="24"/>
        <v>167652</v>
      </c>
      <c r="AH182" s="19"/>
    </row>
    <row r="183" spans="1:34" s="104" customFormat="1" x14ac:dyDescent="0.25">
      <c r="A183" s="1">
        <v>384</v>
      </c>
      <c r="B183" s="2"/>
      <c r="C183" s="2" t="s">
        <v>195</v>
      </c>
      <c r="D183" s="105"/>
      <c r="E183" s="26">
        <v>16280477.640000001</v>
      </c>
      <c r="F183" s="19"/>
      <c r="G183" s="108">
        <v>6054165.6299999999</v>
      </c>
      <c r="H183" s="19"/>
      <c r="I183" s="89" t="s">
        <v>121</v>
      </c>
      <c r="J183" s="19"/>
      <c r="K183" s="6">
        <v>45</v>
      </c>
      <c r="L183" s="7" t="s">
        <v>39</v>
      </c>
      <c r="M183" s="2" t="s">
        <v>79</v>
      </c>
      <c r="N183" s="19"/>
      <c r="O183" s="82">
        <v>0</v>
      </c>
      <c r="P183" s="19"/>
      <c r="Q183" s="83">
        <f t="shared" si="25"/>
        <v>361427</v>
      </c>
      <c r="R183" s="19"/>
      <c r="S183" s="27">
        <v>2.2200000000000002</v>
      </c>
      <c r="T183" s="19"/>
      <c r="U183" s="89" t="s">
        <v>121</v>
      </c>
      <c r="V183" s="19"/>
      <c r="W183" s="6">
        <v>35</v>
      </c>
      <c r="X183" s="7" t="s">
        <v>39</v>
      </c>
      <c r="Y183" s="2" t="s">
        <v>143</v>
      </c>
      <c r="Z183" s="19"/>
      <c r="AA183" s="82">
        <v>0</v>
      </c>
      <c r="AB183" s="19"/>
      <c r="AC183" s="83">
        <v>441740</v>
      </c>
      <c r="AD183" s="2"/>
      <c r="AE183" s="1">
        <v>2.71</v>
      </c>
      <c r="AF183" s="19"/>
      <c r="AG183" s="13">
        <f t="shared" si="24"/>
        <v>80313</v>
      </c>
      <c r="AH183" s="19"/>
    </row>
    <row r="184" spans="1:34" s="104" customFormat="1" ht="15.6" x14ac:dyDescent="0.3">
      <c r="A184" s="1"/>
      <c r="B184" s="2"/>
      <c r="C184" s="2"/>
      <c r="D184" s="105"/>
      <c r="E184" s="16"/>
      <c r="F184" s="19"/>
      <c r="G184" s="110"/>
      <c r="H184" s="19"/>
      <c r="I184" s="19"/>
      <c r="J184" s="19"/>
      <c r="K184" s="6"/>
      <c r="L184" s="19"/>
      <c r="M184" s="2"/>
      <c r="N184" s="19"/>
      <c r="O184" s="82"/>
      <c r="P184" s="19"/>
      <c r="Q184" s="19"/>
      <c r="R184" s="19"/>
      <c r="S184" s="30"/>
      <c r="T184" s="19"/>
      <c r="U184" s="19"/>
      <c r="V184" s="19"/>
      <c r="W184" s="6"/>
      <c r="X184" s="2"/>
      <c r="Y184" s="2"/>
      <c r="Z184" s="19"/>
      <c r="AA184" s="82"/>
      <c r="AB184" s="19"/>
      <c r="AC184" s="19"/>
      <c r="AD184" s="2"/>
      <c r="AE184" s="1"/>
      <c r="AF184" s="19"/>
      <c r="AG184" s="28"/>
      <c r="AH184" s="19"/>
    </row>
    <row r="185" spans="1:34" s="104" customFormat="1" ht="15.6" x14ac:dyDescent="0.3">
      <c r="A185" s="73"/>
      <c r="B185" s="75" t="s">
        <v>117</v>
      </c>
      <c r="C185" s="75"/>
      <c r="D185" s="112"/>
      <c r="E185" s="33">
        <f>SUBTOTAL(9,E169:E183)</f>
        <v>8497539779.210001</v>
      </c>
      <c r="F185" s="19"/>
      <c r="G185" s="34">
        <f>SUBTOTAL(9,G169:G183)</f>
        <v>1395185181.3400002</v>
      </c>
      <c r="H185" s="19"/>
      <c r="I185" s="19"/>
      <c r="J185" s="19"/>
      <c r="K185" s="6"/>
      <c r="L185" s="19"/>
      <c r="M185" s="2"/>
      <c r="N185" s="19"/>
      <c r="O185" s="82"/>
      <c r="P185" s="19"/>
      <c r="Q185" s="35">
        <f>SUBTOTAL(9,Q169:Q183)</f>
        <v>202344197</v>
      </c>
      <c r="R185" s="19"/>
      <c r="S185" s="30">
        <f>ROUND(Q185/E185*100,2)</f>
        <v>2.38</v>
      </c>
      <c r="T185" s="19"/>
      <c r="U185" s="19"/>
      <c r="V185" s="19"/>
      <c r="W185" s="6"/>
      <c r="X185" s="2"/>
      <c r="Y185" s="2"/>
      <c r="Z185" s="19"/>
      <c r="AA185" s="82"/>
      <c r="AB185" s="19"/>
      <c r="AC185" s="35">
        <f>SUBTOTAL(9,AC169:AC183)</f>
        <v>256672172.69654182</v>
      </c>
      <c r="AD185" s="2"/>
      <c r="AE185" s="73">
        <f>ROUND(AC185/E185*100,2)</f>
        <v>3.02</v>
      </c>
      <c r="AF185" s="19"/>
      <c r="AG185" s="34">
        <f>SUBTOTAL(9,AG169:AG183)</f>
        <v>54327975.696541838</v>
      </c>
      <c r="AH185" s="19"/>
    </row>
    <row r="186" spans="1:34" s="104" customFormat="1" ht="15.6" x14ac:dyDescent="0.3">
      <c r="A186" s="1"/>
      <c r="B186" s="2"/>
      <c r="C186" s="2"/>
      <c r="D186" s="105"/>
      <c r="E186" s="16"/>
      <c r="F186" s="19"/>
      <c r="G186" s="108"/>
      <c r="H186" s="19"/>
      <c r="I186" s="19"/>
      <c r="J186" s="19"/>
      <c r="K186" s="6"/>
      <c r="L186" s="19"/>
      <c r="M186" s="2"/>
      <c r="N186" s="19"/>
      <c r="O186" s="82"/>
      <c r="P186" s="19"/>
      <c r="Q186" s="19"/>
      <c r="R186" s="19"/>
      <c r="S186" s="30"/>
      <c r="T186" s="19"/>
      <c r="U186" s="19"/>
      <c r="V186" s="19"/>
      <c r="W186" s="6"/>
      <c r="X186" s="2"/>
      <c r="Y186" s="2"/>
      <c r="Z186" s="19"/>
      <c r="AA186" s="82"/>
      <c r="AB186" s="19"/>
      <c r="AC186" s="19"/>
      <c r="AD186" s="2"/>
      <c r="AE186" s="1"/>
      <c r="AF186" s="19"/>
      <c r="AG186" s="28"/>
      <c r="AH186" s="19"/>
    </row>
    <row r="187" spans="1:34" s="104" customFormat="1" ht="15.6" x14ac:dyDescent="0.3">
      <c r="A187" s="1"/>
      <c r="B187" s="107" t="s">
        <v>161</v>
      </c>
      <c r="C187" s="2"/>
      <c r="D187" s="105"/>
      <c r="E187" s="16"/>
      <c r="F187" s="19"/>
      <c r="G187" s="108"/>
      <c r="H187" s="19"/>
      <c r="I187" s="19"/>
      <c r="J187" s="19"/>
      <c r="K187" s="6"/>
      <c r="L187" s="19"/>
      <c r="M187" s="2"/>
      <c r="N187" s="19"/>
      <c r="O187" s="82"/>
      <c r="P187" s="19"/>
      <c r="Q187" s="19"/>
      <c r="R187" s="19"/>
      <c r="S187" s="30"/>
      <c r="T187" s="19"/>
      <c r="U187" s="19"/>
      <c r="V187" s="19"/>
      <c r="W187" s="6"/>
      <c r="X187" s="2"/>
      <c r="Y187" s="2"/>
      <c r="Z187" s="19"/>
      <c r="AA187" s="82"/>
      <c r="AB187" s="19"/>
      <c r="AC187" s="19"/>
      <c r="AD187" s="2"/>
      <c r="AE187" s="1"/>
      <c r="AF187" s="19"/>
      <c r="AG187" s="28"/>
      <c r="AH187" s="19"/>
    </row>
    <row r="188" spans="1:34" s="104" customFormat="1" ht="15.6" x14ac:dyDescent="0.3">
      <c r="A188" s="1">
        <v>397</v>
      </c>
      <c r="B188" s="2"/>
      <c r="C188" s="2" t="s">
        <v>173</v>
      </c>
      <c r="D188" s="105"/>
      <c r="E188" s="16">
        <v>130559.15000000001</v>
      </c>
      <c r="F188" s="19"/>
      <c r="G188" s="108">
        <v>0</v>
      </c>
      <c r="H188" s="19"/>
      <c r="I188" s="19"/>
      <c r="J188" s="19"/>
      <c r="K188" s="6">
        <v>15</v>
      </c>
      <c r="L188" s="19" t="s">
        <v>39</v>
      </c>
      <c r="M188" s="2" t="s">
        <v>40</v>
      </c>
      <c r="N188" s="19"/>
      <c r="O188" s="82">
        <v>0</v>
      </c>
      <c r="P188" s="19"/>
      <c r="Q188" s="19">
        <f t="shared" ref="Q188" si="26">+ROUND($E188*S188/100,0)</f>
        <v>8708</v>
      </c>
      <c r="R188" s="19"/>
      <c r="S188" s="30">
        <v>6.67</v>
      </c>
      <c r="T188" s="19"/>
      <c r="U188" s="19"/>
      <c r="V188" s="19"/>
      <c r="W188" s="6">
        <v>15</v>
      </c>
      <c r="X188" s="19" t="s">
        <v>39</v>
      </c>
      <c r="Y188" s="2" t="s">
        <v>40</v>
      </c>
      <c r="Z188" s="19"/>
      <c r="AA188" s="82">
        <v>0</v>
      </c>
      <c r="AB188" s="19"/>
      <c r="AC188" s="19">
        <f>+ROUND($E188*AE188/100,0)</f>
        <v>8708</v>
      </c>
      <c r="AD188" s="2"/>
      <c r="AE188" s="1">
        <v>6.67</v>
      </c>
      <c r="AF188" s="19"/>
      <c r="AG188" s="108">
        <f t="shared" ref="AG188:AG189" si="27">+AC188-Q188</f>
        <v>0</v>
      </c>
      <c r="AH188" s="19"/>
    </row>
    <row r="189" spans="1:34" s="104" customFormat="1" ht="15.6" x14ac:dyDescent="0.3">
      <c r="A189" s="1">
        <v>397.5</v>
      </c>
      <c r="B189" s="2"/>
      <c r="C189" s="2" t="s">
        <v>176</v>
      </c>
      <c r="D189" s="105"/>
      <c r="E189" s="26">
        <v>16114869.52</v>
      </c>
      <c r="F189" s="19"/>
      <c r="G189" s="13">
        <v>1405371.86</v>
      </c>
      <c r="H189" s="19"/>
      <c r="I189" s="19"/>
      <c r="J189" s="19"/>
      <c r="K189" s="6">
        <v>5</v>
      </c>
      <c r="L189" s="19" t="s">
        <v>39</v>
      </c>
      <c r="M189" s="2" t="s">
        <v>40</v>
      </c>
      <c r="N189" s="19"/>
      <c r="O189" s="82">
        <v>0</v>
      </c>
      <c r="P189" s="19"/>
      <c r="Q189" s="122">
        <f>+ROUND($E189*S189/100,0)</f>
        <v>3222974</v>
      </c>
      <c r="R189" s="19"/>
      <c r="S189" s="30">
        <v>20</v>
      </c>
      <c r="T189" s="19"/>
      <c r="U189" s="19"/>
      <c r="V189" s="19"/>
      <c r="W189" s="6">
        <v>5</v>
      </c>
      <c r="X189" s="19" t="s">
        <v>39</v>
      </c>
      <c r="Y189" s="2" t="s">
        <v>40</v>
      </c>
      <c r="Z189" s="19"/>
      <c r="AA189" s="82">
        <v>0</v>
      </c>
      <c r="AB189" s="19"/>
      <c r="AC189" s="122">
        <f>+ROUND($E189*AE189/100,0)</f>
        <v>3222974</v>
      </c>
      <c r="AD189" s="2"/>
      <c r="AE189" s="1">
        <v>20</v>
      </c>
      <c r="AF189" s="19"/>
      <c r="AG189" s="13">
        <f t="shared" si="27"/>
        <v>0</v>
      </c>
      <c r="AH189" s="19"/>
    </row>
    <row r="190" spans="1:34" s="104" customFormat="1" ht="15.6" x14ac:dyDescent="0.3">
      <c r="A190" s="1"/>
      <c r="B190" s="2"/>
      <c r="C190" s="2"/>
      <c r="D190" s="105"/>
      <c r="E190" s="16"/>
      <c r="F190" s="19"/>
      <c r="G190" s="108"/>
      <c r="H190" s="19"/>
      <c r="I190" s="19"/>
      <c r="J190" s="19"/>
      <c r="K190" s="6"/>
      <c r="L190" s="19"/>
      <c r="M190" s="2"/>
      <c r="N190" s="19"/>
      <c r="O190" s="82"/>
      <c r="P190" s="19"/>
      <c r="Q190" s="19"/>
      <c r="R190" s="19"/>
      <c r="S190" s="30"/>
      <c r="T190" s="19"/>
      <c r="U190" s="19"/>
      <c r="V190" s="19"/>
      <c r="W190" s="6"/>
      <c r="X190" s="2"/>
      <c r="Y190" s="2"/>
      <c r="Z190" s="19"/>
      <c r="AA190" s="82"/>
      <c r="AB190" s="19"/>
      <c r="AC190" s="19"/>
      <c r="AD190" s="2"/>
      <c r="AE190" s="1"/>
      <c r="AF190" s="19"/>
      <c r="AG190" s="28"/>
      <c r="AH190" s="19"/>
    </row>
    <row r="191" spans="1:34" s="104" customFormat="1" ht="15.6" x14ac:dyDescent="0.3">
      <c r="A191" s="73"/>
      <c r="B191" s="75" t="s">
        <v>180</v>
      </c>
      <c r="C191" s="75"/>
      <c r="D191" s="105"/>
      <c r="E191" s="121">
        <f>SUBTOTAL(9,E188:E190)</f>
        <v>16245428.67</v>
      </c>
      <c r="F191" s="78"/>
      <c r="G191" s="120">
        <f>SUBTOTAL(9,G188:G190)</f>
        <v>1405371.86</v>
      </c>
      <c r="H191" s="19"/>
      <c r="I191" s="19"/>
      <c r="J191" s="19"/>
      <c r="K191" s="6"/>
      <c r="L191" s="19"/>
      <c r="M191" s="2"/>
      <c r="N191" s="19"/>
      <c r="O191" s="82"/>
      <c r="P191" s="19"/>
      <c r="Q191" s="120">
        <f>SUBTOTAL(9,Q188:Q190)</f>
        <v>3231682</v>
      </c>
      <c r="R191" s="19"/>
      <c r="S191" s="30"/>
      <c r="T191" s="19"/>
      <c r="U191" s="19"/>
      <c r="V191" s="19"/>
      <c r="W191" s="6"/>
      <c r="X191" s="2"/>
      <c r="Y191" s="2"/>
      <c r="Z191" s="19"/>
      <c r="AA191" s="82"/>
      <c r="AB191" s="19"/>
      <c r="AC191" s="120">
        <f>SUBTOTAL(9,AC188:AC190)</f>
        <v>3231682</v>
      </c>
      <c r="AD191" s="2"/>
      <c r="AE191" s="1"/>
      <c r="AF191" s="19"/>
      <c r="AG191" s="120">
        <f>SUBTOTAL(9,AG188:AG190)</f>
        <v>0</v>
      </c>
      <c r="AH191" s="19"/>
    </row>
    <row r="192" spans="1:34" s="104" customFormat="1" ht="15.6" x14ac:dyDescent="0.3">
      <c r="A192" s="1"/>
      <c r="B192" s="2"/>
      <c r="C192" s="2"/>
      <c r="D192" s="105"/>
      <c r="E192" s="16"/>
      <c r="F192" s="19"/>
      <c r="G192" s="108"/>
      <c r="H192" s="19"/>
      <c r="I192" s="19"/>
      <c r="J192" s="19"/>
      <c r="K192" s="6"/>
      <c r="L192" s="19"/>
      <c r="M192" s="2"/>
      <c r="N192" s="19"/>
      <c r="O192" s="82"/>
      <c r="P192" s="19"/>
      <c r="Q192" s="19"/>
      <c r="R192" s="19"/>
      <c r="S192" s="30"/>
      <c r="T192" s="19"/>
      <c r="U192" s="19"/>
      <c r="V192" s="19"/>
      <c r="W192" s="6"/>
      <c r="X192" s="2"/>
      <c r="Y192" s="2"/>
      <c r="Z192" s="19"/>
      <c r="AA192" s="82"/>
      <c r="AB192" s="19"/>
      <c r="AC192" s="19"/>
      <c r="AD192" s="2"/>
      <c r="AE192" s="1"/>
      <c r="AF192" s="19"/>
      <c r="AG192" s="28"/>
      <c r="AH192" s="19"/>
    </row>
    <row r="193" spans="1:34" s="104" customFormat="1" ht="16.2" thickBot="1" x14ac:dyDescent="0.35">
      <c r="A193" s="73"/>
      <c r="B193" s="75" t="s">
        <v>154</v>
      </c>
      <c r="C193" s="75"/>
      <c r="D193" s="105"/>
      <c r="E193" s="99">
        <f>SUBTOTAL(9,E138:E192)</f>
        <v>9629032928.5299988</v>
      </c>
      <c r="F193" s="19"/>
      <c r="G193" s="101">
        <f>SUBTOTAL(9,G138:G192)</f>
        <v>1748745992.54</v>
      </c>
      <c r="H193" s="19"/>
      <c r="I193" s="19"/>
      <c r="J193" s="19"/>
      <c r="K193" s="6"/>
      <c r="L193" s="19"/>
      <c r="M193" s="2"/>
      <c r="N193" s="19"/>
      <c r="O193" s="82"/>
      <c r="P193" s="19"/>
      <c r="Q193" s="102">
        <f>SUBTOTAL(9,Q138:Q192)</f>
        <v>250762742</v>
      </c>
      <c r="R193" s="19"/>
      <c r="S193" s="30">
        <f>ROUND(Q193/E193*100,2)</f>
        <v>2.6</v>
      </c>
      <c r="T193" s="19"/>
      <c r="U193" s="19"/>
      <c r="V193" s="19"/>
      <c r="W193" s="6"/>
      <c r="X193" s="2"/>
      <c r="Y193" s="2"/>
      <c r="Z193" s="19"/>
      <c r="AA193" s="82"/>
      <c r="AB193" s="19"/>
      <c r="AC193" s="102">
        <f>SUBTOTAL(9,AC138:AC192)</f>
        <v>311147573.05419189</v>
      </c>
      <c r="AD193" s="2"/>
      <c r="AE193" s="73">
        <f>ROUND(AC193/E193*100,2)</f>
        <v>3.23</v>
      </c>
      <c r="AF193" s="19"/>
      <c r="AG193" s="101">
        <f>SUBTOTAL(9,AG138:AG192)</f>
        <v>60384831.054191835</v>
      </c>
      <c r="AH193" s="19"/>
    </row>
    <row r="194" spans="1:34" ht="16.2" thickTop="1" x14ac:dyDescent="0.3">
      <c r="B194" s="75"/>
      <c r="E194" s="31"/>
      <c r="F194" s="2"/>
      <c r="G194" s="113"/>
      <c r="H194" s="2"/>
      <c r="O194" s="82"/>
      <c r="Q194" s="2"/>
      <c r="T194" s="2"/>
      <c r="AA194" s="82"/>
      <c r="AC194" s="2"/>
      <c r="AG194" s="113"/>
    </row>
    <row r="195" spans="1:34" s="104" customFormat="1" ht="15.6" x14ac:dyDescent="0.3">
      <c r="A195" s="103" t="s">
        <v>155</v>
      </c>
      <c r="B195" s="75"/>
      <c r="C195" s="2"/>
      <c r="D195" s="105"/>
      <c r="E195" s="16"/>
      <c r="F195" s="19"/>
      <c r="G195" s="108"/>
      <c r="H195" s="19"/>
      <c r="I195" s="19"/>
      <c r="J195" s="19"/>
      <c r="K195" s="6"/>
      <c r="L195" s="19"/>
      <c r="M195" s="2"/>
      <c r="N195" s="19"/>
      <c r="O195" s="82"/>
      <c r="P195" s="19"/>
      <c r="Q195" s="19"/>
      <c r="R195" s="19"/>
      <c r="S195" s="21"/>
      <c r="T195" s="19"/>
      <c r="U195" s="19"/>
      <c r="V195" s="19"/>
      <c r="W195" s="6"/>
      <c r="X195" s="2"/>
      <c r="Y195" s="2"/>
      <c r="Z195" s="19"/>
      <c r="AA195" s="82"/>
      <c r="AB195" s="19"/>
      <c r="AC195" s="19"/>
      <c r="AD195" s="2"/>
      <c r="AE195" s="1"/>
      <c r="AF195" s="19"/>
      <c r="AG195" s="28"/>
      <c r="AH195" s="19"/>
    </row>
    <row r="196" spans="1:34" s="104" customFormat="1" ht="15.6" x14ac:dyDescent="0.3">
      <c r="A196" s="1"/>
      <c r="B196" s="75"/>
      <c r="C196" s="2"/>
      <c r="D196" s="105"/>
      <c r="E196" s="16"/>
      <c r="F196" s="19"/>
      <c r="G196" s="108"/>
      <c r="H196" s="19"/>
      <c r="I196" s="19"/>
      <c r="J196" s="19"/>
      <c r="K196" s="6"/>
      <c r="L196" s="19"/>
      <c r="M196" s="2"/>
      <c r="N196" s="19"/>
      <c r="O196" s="82"/>
      <c r="P196" s="19"/>
      <c r="Q196" s="19"/>
      <c r="R196" s="19"/>
      <c r="S196" s="21"/>
      <c r="T196" s="19"/>
      <c r="U196" s="19"/>
      <c r="V196" s="19"/>
      <c r="W196" s="6"/>
      <c r="X196" s="2"/>
      <c r="Y196" s="2"/>
      <c r="Z196" s="19"/>
      <c r="AA196" s="82"/>
      <c r="AB196" s="19"/>
      <c r="AC196" s="19"/>
      <c r="AD196" s="2"/>
      <c r="AE196" s="1"/>
      <c r="AF196" s="19"/>
      <c r="AG196" s="28"/>
      <c r="AH196" s="19"/>
    </row>
    <row r="197" spans="1:34" s="104" customFormat="1" ht="15.6" x14ac:dyDescent="0.3">
      <c r="A197" s="1"/>
      <c r="B197" s="75" t="s">
        <v>37</v>
      </c>
      <c r="C197" s="2"/>
      <c r="D197" s="105"/>
      <c r="E197" s="16"/>
      <c r="F197" s="19"/>
      <c r="G197" s="111"/>
      <c r="H197" s="19"/>
      <c r="I197" s="19"/>
      <c r="J197" s="19"/>
      <c r="K197" s="6"/>
      <c r="L197" s="20"/>
      <c r="M197" s="2"/>
      <c r="N197" s="20"/>
      <c r="O197" s="82"/>
      <c r="P197" s="19"/>
      <c r="Q197" s="19"/>
      <c r="R197" s="19"/>
      <c r="S197" s="21"/>
      <c r="T197" s="19"/>
      <c r="U197" s="19"/>
      <c r="V197" s="19"/>
      <c r="W197" s="6"/>
      <c r="X197" s="62"/>
      <c r="Y197" s="2"/>
      <c r="Z197" s="20"/>
      <c r="AA197" s="82"/>
      <c r="AB197" s="19"/>
      <c r="AC197" s="19"/>
      <c r="AD197" s="19"/>
      <c r="AE197" s="19"/>
      <c r="AF197" s="19"/>
      <c r="AG197" s="28"/>
      <c r="AH197" s="19"/>
    </row>
    <row r="198" spans="1:34" s="104" customFormat="1" x14ac:dyDescent="0.25">
      <c r="A198" s="1">
        <v>303.06</v>
      </c>
      <c r="B198" s="2"/>
      <c r="C198" s="5" t="s">
        <v>38</v>
      </c>
      <c r="D198" s="105"/>
      <c r="E198" s="16">
        <v>358264555.57999998</v>
      </c>
      <c r="F198" s="19"/>
      <c r="G198" s="14">
        <v>151192523.69</v>
      </c>
      <c r="H198" s="19"/>
      <c r="I198" s="89"/>
      <c r="J198" s="19"/>
      <c r="K198" s="6">
        <v>5</v>
      </c>
      <c r="L198" s="66" t="s">
        <v>39</v>
      </c>
      <c r="M198" s="2" t="s">
        <v>40</v>
      </c>
      <c r="N198" s="20"/>
      <c r="O198" s="82">
        <v>0</v>
      </c>
      <c r="P198" s="19"/>
      <c r="Q198" s="36">
        <f>+ROUND($E198*S198/100,0)</f>
        <v>71652911</v>
      </c>
      <c r="R198" s="19"/>
      <c r="S198" s="21">
        <v>20</v>
      </c>
      <c r="T198" s="19"/>
      <c r="U198" s="89"/>
      <c r="V198" s="19"/>
      <c r="W198" s="6">
        <v>5</v>
      </c>
      <c r="X198" s="7" t="s">
        <v>39</v>
      </c>
      <c r="Y198" s="2" t="s">
        <v>40</v>
      </c>
      <c r="Z198" s="24"/>
      <c r="AA198" s="82">
        <v>0</v>
      </c>
      <c r="AB198" s="24"/>
      <c r="AC198" s="36">
        <v>71652911</v>
      </c>
      <c r="AD198" s="2"/>
      <c r="AE198" s="27">
        <v>20</v>
      </c>
      <c r="AF198" s="24"/>
      <c r="AG198" s="14">
        <f t="shared" ref="AG198:AG204" si="28">+AC198-Q198</f>
        <v>0</v>
      </c>
      <c r="AH198" s="19"/>
    </row>
    <row r="199" spans="1:34" s="104" customFormat="1" x14ac:dyDescent="0.25">
      <c r="A199" s="1">
        <v>303.07</v>
      </c>
      <c r="B199" s="2"/>
      <c r="C199" s="5" t="s">
        <v>156</v>
      </c>
      <c r="D199" s="105"/>
      <c r="E199" s="16">
        <v>484794.18</v>
      </c>
      <c r="F199" s="19"/>
      <c r="G199" s="14">
        <v>106461.3</v>
      </c>
      <c r="H199" s="19"/>
      <c r="I199" s="89"/>
      <c r="J199" s="19"/>
      <c r="K199" s="6">
        <v>10</v>
      </c>
      <c r="L199" s="82" t="s">
        <v>39</v>
      </c>
      <c r="M199" s="2" t="s">
        <v>40</v>
      </c>
      <c r="N199" s="20"/>
      <c r="O199" s="82">
        <v>0</v>
      </c>
      <c r="P199" s="19"/>
      <c r="Q199" s="36">
        <f>+ROUND($E199*S199/100,0)</f>
        <v>48479</v>
      </c>
      <c r="R199" s="19"/>
      <c r="S199" s="21">
        <v>10</v>
      </c>
      <c r="T199" s="19"/>
      <c r="U199" s="89"/>
      <c r="V199" s="19"/>
      <c r="W199" s="6">
        <v>10</v>
      </c>
      <c r="X199" s="7" t="s">
        <v>39</v>
      </c>
      <c r="Y199" s="2" t="s">
        <v>40</v>
      </c>
      <c r="Z199" s="24"/>
      <c r="AA199" s="82">
        <v>0</v>
      </c>
      <c r="AB199" s="24"/>
      <c r="AC199" s="36">
        <v>48479</v>
      </c>
      <c r="AD199" s="2"/>
      <c r="AE199" s="27">
        <v>10</v>
      </c>
      <c r="AF199" s="24"/>
      <c r="AG199" s="14">
        <f t="shared" si="28"/>
        <v>0</v>
      </c>
      <c r="AH199" s="19"/>
    </row>
    <row r="200" spans="1:34" s="104" customFormat="1" x14ac:dyDescent="0.25">
      <c r="A200" s="1">
        <v>303.08</v>
      </c>
      <c r="B200" s="2"/>
      <c r="C200" s="5" t="s">
        <v>41</v>
      </c>
      <c r="D200" s="105"/>
      <c r="E200" s="16">
        <v>189429703.94</v>
      </c>
      <c r="F200" s="19"/>
      <c r="G200" s="14">
        <v>115967719.06999999</v>
      </c>
      <c r="H200" s="19"/>
      <c r="I200" s="89"/>
      <c r="J200" s="19"/>
      <c r="K200" s="6">
        <v>15</v>
      </c>
      <c r="L200" s="82" t="s">
        <v>39</v>
      </c>
      <c r="M200" s="2" t="s">
        <v>40</v>
      </c>
      <c r="N200" s="20"/>
      <c r="O200" s="82">
        <v>0</v>
      </c>
      <c r="P200" s="19"/>
      <c r="Q200" s="36">
        <f>+ROUND($E200*S200/100,0)</f>
        <v>12628647</v>
      </c>
      <c r="R200" s="24"/>
      <c r="S200" s="21">
        <v>6.666666666666667</v>
      </c>
      <c r="T200" s="19"/>
      <c r="U200" s="89"/>
      <c r="V200" s="19"/>
      <c r="W200" s="6">
        <v>15</v>
      </c>
      <c r="X200" s="7" t="s">
        <v>39</v>
      </c>
      <c r="Y200" s="2" t="s">
        <v>40</v>
      </c>
      <c r="Z200" s="24"/>
      <c r="AA200" s="82">
        <v>0</v>
      </c>
      <c r="AB200" s="24"/>
      <c r="AC200" s="36">
        <v>12628647</v>
      </c>
      <c r="AD200" s="2"/>
      <c r="AE200" s="27">
        <v>6.666666666666667</v>
      </c>
      <c r="AF200" s="24"/>
      <c r="AG200" s="14">
        <f t="shared" si="28"/>
        <v>0</v>
      </c>
      <c r="AH200" s="19"/>
    </row>
    <row r="201" spans="1:34" s="104" customFormat="1" x14ac:dyDescent="0.25">
      <c r="A201" s="1">
        <v>303.08999999999997</v>
      </c>
      <c r="B201" s="2"/>
      <c r="C201" s="5" t="s">
        <v>157</v>
      </c>
      <c r="D201" s="105"/>
      <c r="E201" s="31">
        <v>234632516.49000001</v>
      </c>
      <c r="F201" s="19"/>
      <c r="G201" s="14">
        <v>28953925.75</v>
      </c>
      <c r="H201" s="19"/>
      <c r="I201" s="89"/>
      <c r="J201" s="19"/>
      <c r="K201" s="6">
        <v>20</v>
      </c>
      <c r="L201" s="82" t="s">
        <v>39</v>
      </c>
      <c r="M201" s="2" t="s">
        <v>40</v>
      </c>
      <c r="N201" s="20"/>
      <c r="O201" s="82">
        <v>0</v>
      </c>
      <c r="P201" s="19"/>
      <c r="Q201" s="36">
        <f t="shared" ref="Q201:Q203" si="29">+ROUND($E201*S201/100,0)</f>
        <v>11731626</v>
      </c>
      <c r="R201" s="24"/>
      <c r="S201" s="21">
        <v>5</v>
      </c>
      <c r="T201" s="19"/>
      <c r="U201" s="89"/>
      <c r="V201" s="19"/>
      <c r="W201" s="6">
        <v>20</v>
      </c>
      <c r="X201" s="7" t="s">
        <v>39</v>
      </c>
      <c r="Y201" s="2" t="s">
        <v>40</v>
      </c>
      <c r="Z201" s="24"/>
      <c r="AA201" s="82">
        <v>0</v>
      </c>
      <c r="AB201" s="24"/>
      <c r="AC201" s="36">
        <v>11731626</v>
      </c>
      <c r="AD201" s="2"/>
      <c r="AE201" s="27">
        <v>5</v>
      </c>
      <c r="AF201" s="24"/>
      <c r="AG201" s="14">
        <f t="shared" si="28"/>
        <v>0</v>
      </c>
      <c r="AH201" s="19"/>
    </row>
    <row r="202" spans="1:34" s="104" customFormat="1" x14ac:dyDescent="0.25">
      <c r="A202" s="1">
        <v>303.26</v>
      </c>
      <c r="B202" s="2"/>
      <c r="C202" s="5" t="s">
        <v>158</v>
      </c>
      <c r="D202" s="105"/>
      <c r="E202" s="31">
        <v>35287468.219999999</v>
      </c>
      <c r="F202" s="24"/>
      <c r="G202" s="14">
        <v>4425158.49</v>
      </c>
      <c r="H202" s="24"/>
      <c r="I202" s="89"/>
      <c r="J202" s="24"/>
      <c r="K202" s="6">
        <v>5</v>
      </c>
      <c r="L202" s="82" t="s">
        <v>39</v>
      </c>
      <c r="M202" s="2" t="s">
        <v>40</v>
      </c>
      <c r="N202" s="32"/>
      <c r="O202" s="82">
        <v>0</v>
      </c>
      <c r="P202" s="24"/>
      <c r="Q202" s="36">
        <f t="shared" si="29"/>
        <v>7057494</v>
      </c>
      <c r="R202" s="24"/>
      <c r="S202" s="21">
        <v>20</v>
      </c>
      <c r="T202" s="24"/>
      <c r="U202" s="89"/>
      <c r="V202" s="24"/>
      <c r="W202" s="6">
        <v>5</v>
      </c>
      <c r="X202" s="7" t="s">
        <v>39</v>
      </c>
      <c r="Y202" s="2" t="s">
        <v>40</v>
      </c>
      <c r="Z202" s="24"/>
      <c r="AA202" s="82">
        <v>0</v>
      </c>
      <c r="AB202" s="24"/>
      <c r="AC202" s="36">
        <v>7057494</v>
      </c>
      <c r="AD202" s="2"/>
      <c r="AE202" s="27">
        <v>20</v>
      </c>
      <c r="AF202" s="24"/>
      <c r="AG202" s="14">
        <f t="shared" si="28"/>
        <v>0</v>
      </c>
      <c r="AH202" s="24"/>
    </row>
    <row r="203" spans="1:34" s="104" customFormat="1" x14ac:dyDescent="0.25">
      <c r="A203" s="1">
        <v>303.29000000000002</v>
      </c>
      <c r="B203" s="2"/>
      <c r="C203" s="5" t="s">
        <v>159</v>
      </c>
      <c r="D203" s="105"/>
      <c r="E203" s="31">
        <v>3910990.36</v>
      </c>
      <c r="F203" s="24"/>
      <c r="G203" s="14">
        <v>630952.46</v>
      </c>
      <c r="H203" s="24"/>
      <c r="I203" s="89"/>
      <c r="J203" s="24"/>
      <c r="K203" s="6">
        <v>20</v>
      </c>
      <c r="L203" s="82" t="s">
        <v>39</v>
      </c>
      <c r="M203" s="2" t="s">
        <v>40</v>
      </c>
      <c r="N203" s="32"/>
      <c r="O203" s="82">
        <v>0</v>
      </c>
      <c r="P203" s="24"/>
      <c r="Q203" s="36">
        <f t="shared" si="29"/>
        <v>195550</v>
      </c>
      <c r="R203" s="24"/>
      <c r="S203" s="21">
        <v>5</v>
      </c>
      <c r="T203" s="24"/>
      <c r="U203" s="89"/>
      <c r="V203" s="24"/>
      <c r="W203" s="6">
        <v>20</v>
      </c>
      <c r="X203" s="7" t="s">
        <v>39</v>
      </c>
      <c r="Y203" s="2" t="s">
        <v>40</v>
      </c>
      <c r="Z203" s="24"/>
      <c r="AA203" s="82">
        <v>0</v>
      </c>
      <c r="AB203" s="24"/>
      <c r="AC203" s="36">
        <v>195550</v>
      </c>
      <c r="AD203" s="2"/>
      <c r="AE203" s="27">
        <v>5</v>
      </c>
      <c r="AF203" s="24"/>
      <c r="AG203" s="14">
        <f t="shared" si="28"/>
        <v>0</v>
      </c>
      <c r="AH203" s="24"/>
    </row>
    <row r="204" spans="1:34" s="104" customFormat="1" x14ac:dyDescent="0.25">
      <c r="A204" s="1">
        <v>303.39999999999998</v>
      </c>
      <c r="B204" s="2"/>
      <c r="C204" s="5" t="s">
        <v>160</v>
      </c>
      <c r="D204" s="105"/>
      <c r="E204" s="26">
        <v>98591579.319999993</v>
      </c>
      <c r="F204" s="19"/>
      <c r="G204" s="13">
        <v>16262560.369999999</v>
      </c>
      <c r="H204" s="19"/>
      <c r="I204" s="89"/>
      <c r="J204" s="19"/>
      <c r="K204" s="6">
        <v>15</v>
      </c>
      <c r="L204" s="82" t="s">
        <v>39</v>
      </c>
      <c r="M204" s="2" t="s">
        <v>40</v>
      </c>
      <c r="N204" s="20"/>
      <c r="O204" s="82">
        <v>0</v>
      </c>
      <c r="P204" s="19"/>
      <c r="Q204" s="37">
        <f>+ROUND($E204*S204/100,0)</f>
        <v>6572772</v>
      </c>
      <c r="R204" s="24"/>
      <c r="S204" s="21">
        <v>6.666666666666667</v>
      </c>
      <c r="T204" s="19"/>
      <c r="U204" s="89"/>
      <c r="V204" s="19"/>
      <c r="W204" s="6">
        <v>15</v>
      </c>
      <c r="X204" s="7" t="s">
        <v>39</v>
      </c>
      <c r="Y204" s="2" t="s">
        <v>40</v>
      </c>
      <c r="Z204" s="24"/>
      <c r="AA204" s="82">
        <v>0</v>
      </c>
      <c r="AB204" s="24"/>
      <c r="AC204" s="37">
        <v>6572772</v>
      </c>
      <c r="AD204" s="2"/>
      <c r="AE204" s="27">
        <v>6.666666666666667</v>
      </c>
      <c r="AF204" s="24"/>
      <c r="AG204" s="13">
        <f t="shared" si="28"/>
        <v>0</v>
      </c>
      <c r="AH204" s="19"/>
    </row>
    <row r="205" spans="1:34" s="104" customFormat="1" x14ac:dyDescent="0.25">
      <c r="A205" s="1"/>
      <c r="B205" s="2"/>
      <c r="C205" s="5"/>
      <c r="D205" s="105"/>
      <c r="E205" s="16"/>
      <c r="F205" s="24"/>
      <c r="G205" s="14"/>
      <c r="H205" s="19"/>
      <c r="I205" s="89"/>
      <c r="J205" s="19"/>
      <c r="K205" s="6"/>
      <c r="L205" s="82"/>
      <c r="M205" s="2"/>
      <c r="N205" s="20"/>
      <c r="O205" s="82"/>
      <c r="P205" s="19"/>
      <c r="Q205" s="36"/>
      <c r="R205" s="24"/>
      <c r="S205" s="27"/>
      <c r="T205" s="19"/>
      <c r="U205" s="89"/>
      <c r="V205" s="19"/>
      <c r="W205" s="6"/>
      <c r="X205" s="82"/>
      <c r="Y205" s="2"/>
      <c r="Z205" s="20"/>
      <c r="AA205" s="82"/>
      <c r="AB205" s="19"/>
      <c r="AC205" s="36"/>
      <c r="AD205" s="19"/>
      <c r="AE205" s="21"/>
      <c r="AF205" s="19"/>
      <c r="AG205" s="14"/>
      <c r="AH205" s="19"/>
    </row>
    <row r="206" spans="1:34" s="104" customFormat="1" ht="15.6" x14ac:dyDescent="0.3">
      <c r="A206" s="1"/>
      <c r="B206" s="75" t="s">
        <v>43</v>
      </c>
      <c r="C206" s="5"/>
      <c r="D206" s="105"/>
      <c r="E206" s="38">
        <f>SUBTOTAL(9,E198:E205)</f>
        <v>920601608.09000015</v>
      </c>
      <c r="F206" s="19"/>
      <c r="G206" s="39">
        <f>SUBTOTAL(9,G198:G205)</f>
        <v>317539301.13</v>
      </c>
      <c r="H206" s="19"/>
      <c r="I206" s="89"/>
      <c r="J206" s="19"/>
      <c r="K206" s="6"/>
      <c r="L206" s="82"/>
      <c r="M206" s="2"/>
      <c r="N206" s="20"/>
      <c r="O206" s="82"/>
      <c r="P206" s="19"/>
      <c r="Q206" s="40">
        <f>SUBTOTAL(9,Q198:Q205)</f>
        <v>109887479</v>
      </c>
      <c r="R206" s="24"/>
      <c r="S206" s="30">
        <f>ROUND(Q206/E206*100,2)</f>
        <v>11.94</v>
      </c>
      <c r="T206" s="19"/>
      <c r="U206" s="89"/>
      <c r="V206" s="19"/>
      <c r="W206" s="6"/>
      <c r="X206" s="82"/>
      <c r="Y206" s="2"/>
      <c r="Z206" s="20"/>
      <c r="AA206" s="82"/>
      <c r="AB206" s="19"/>
      <c r="AC206" s="40">
        <f>SUBTOTAL(9,AC198:AC205)</f>
        <v>109887479</v>
      </c>
      <c r="AD206" s="24"/>
      <c r="AE206" s="30">
        <f>ROUND(AC206/E206*100,2)</f>
        <v>11.94</v>
      </c>
      <c r="AF206" s="19"/>
      <c r="AG206" s="39">
        <f>SUBTOTAL(9,AG198:AG205)</f>
        <v>0</v>
      </c>
      <c r="AH206" s="19"/>
    </row>
    <row r="207" spans="1:34" s="104" customFormat="1" ht="15.6" x14ac:dyDescent="0.3">
      <c r="A207" s="1"/>
      <c r="B207" s="75"/>
      <c r="C207" s="5"/>
      <c r="D207" s="105"/>
      <c r="E207" s="31"/>
      <c r="F207" s="24"/>
      <c r="G207" s="14"/>
      <c r="H207" s="24"/>
      <c r="I207" s="89"/>
      <c r="J207" s="24"/>
      <c r="K207" s="6"/>
      <c r="L207" s="82"/>
      <c r="M207" s="2"/>
      <c r="N207" s="32"/>
      <c r="O207" s="82"/>
      <c r="P207" s="24"/>
      <c r="Q207" s="36"/>
      <c r="R207" s="24"/>
      <c r="S207" s="27"/>
      <c r="T207" s="24"/>
      <c r="U207" s="89"/>
      <c r="V207" s="24"/>
      <c r="W207" s="6"/>
      <c r="X207" s="82"/>
      <c r="Y207" s="2"/>
      <c r="Z207" s="32"/>
      <c r="AA207" s="82"/>
      <c r="AB207" s="24"/>
      <c r="AC207" s="36"/>
      <c r="AD207" s="24"/>
      <c r="AE207" s="27"/>
      <c r="AF207" s="24"/>
      <c r="AG207" s="14"/>
      <c r="AH207" s="24"/>
    </row>
    <row r="208" spans="1:34" s="104" customFormat="1" ht="15.6" x14ac:dyDescent="0.3">
      <c r="A208" s="1"/>
      <c r="B208" s="75" t="s">
        <v>161</v>
      </c>
      <c r="C208" s="5"/>
      <c r="D208" s="105"/>
      <c r="E208" s="16"/>
      <c r="F208" s="19"/>
      <c r="G208" s="14"/>
      <c r="H208" s="19"/>
      <c r="I208" s="89"/>
      <c r="J208" s="19"/>
      <c r="K208" s="6"/>
      <c r="L208" s="82"/>
      <c r="M208" s="2"/>
      <c r="N208" s="20"/>
      <c r="O208" s="82"/>
      <c r="P208" s="19"/>
      <c r="Q208" s="36"/>
      <c r="R208" s="19"/>
      <c r="S208" s="21"/>
      <c r="T208" s="19"/>
      <c r="U208" s="89"/>
      <c r="V208" s="19"/>
      <c r="W208" s="6"/>
      <c r="X208" s="82"/>
      <c r="Y208" s="2"/>
      <c r="Z208" s="20"/>
      <c r="AA208" s="82"/>
      <c r="AB208" s="19"/>
      <c r="AC208" s="36"/>
      <c r="AD208" s="19"/>
      <c r="AE208" s="21"/>
      <c r="AF208" s="19"/>
      <c r="AG208" s="14"/>
      <c r="AH208" s="19"/>
    </row>
    <row r="209" spans="1:34" s="104" customFormat="1" x14ac:dyDescent="0.25">
      <c r="A209" s="1">
        <v>389</v>
      </c>
      <c r="B209" s="2"/>
      <c r="C209" s="2" t="s">
        <v>45</v>
      </c>
      <c r="D209" s="105"/>
      <c r="E209" s="31">
        <v>28706066.59</v>
      </c>
      <c r="F209" s="24"/>
      <c r="G209" s="14">
        <v>0</v>
      </c>
      <c r="H209" s="24"/>
      <c r="I209" s="89"/>
      <c r="J209" s="24"/>
      <c r="K209" s="6"/>
      <c r="L209" s="66" t="s">
        <v>39</v>
      </c>
      <c r="M209" s="2"/>
      <c r="N209" s="32"/>
      <c r="O209" s="82" t="s">
        <v>39</v>
      </c>
      <c r="P209" s="24"/>
      <c r="Q209" s="36">
        <f t="shared" ref="Q209:Q219" si="30">+ROUND($E209*S209/100,0)</f>
        <v>0</v>
      </c>
      <c r="R209" s="24"/>
      <c r="S209" s="27">
        <v>0</v>
      </c>
      <c r="T209" s="24"/>
      <c r="U209" s="89"/>
      <c r="V209" s="24"/>
      <c r="W209" s="6"/>
      <c r="X209" s="66" t="s">
        <v>39</v>
      </c>
      <c r="Y209" s="2"/>
      <c r="Z209" s="32"/>
      <c r="AA209" s="82" t="s">
        <v>39</v>
      </c>
      <c r="AB209" s="24"/>
      <c r="AC209" s="36">
        <v>0</v>
      </c>
      <c r="AD209" s="24"/>
      <c r="AE209" s="21">
        <v>0</v>
      </c>
      <c r="AF209" s="24"/>
      <c r="AG209" s="14">
        <f t="shared" ref="AG209" si="31">+AC209-Q209</f>
        <v>0</v>
      </c>
      <c r="AH209" s="19"/>
    </row>
    <row r="210" spans="1:34" s="104" customFormat="1" x14ac:dyDescent="0.25">
      <c r="A210" s="1">
        <v>390</v>
      </c>
      <c r="B210" s="2"/>
      <c r="C210" s="2" t="s">
        <v>46</v>
      </c>
      <c r="D210" s="105"/>
      <c r="E210" s="31">
        <v>1138883170.3099999</v>
      </c>
      <c r="F210" s="24"/>
      <c r="G210" s="108">
        <v>250851370.72999999</v>
      </c>
      <c r="H210" s="24"/>
      <c r="I210" s="89"/>
      <c r="J210" s="24"/>
      <c r="K210" s="6">
        <v>55</v>
      </c>
      <c r="L210" s="66" t="s">
        <v>39</v>
      </c>
      <c r="M210" s="2" t="s">
        <v>81</v>
      </c>
      <c r="N210" s="24"/>
      <c r="O210" s="82">
        <v>-40</v>
      </c>
      <c r="P210" s="24"/>
      <c r="Q210" s="36">
        <f t="shared" si="30"/>
        <v>29041521</v>
      </c>
      <c r="R210" s="24"/>
      <c r="S210" s="27">
        <v>2.5499999999999998</v>
      </c>
      <c r="T210" s="24"/>
      <c r="U210" s="89"/>
      <c r="V210" s="24"/>
      <c r="W210" s="6">
        <v>55</v>
      </c>
      <c r="X210" s="7" t="s">
        <v>39</v>
      </c>
      <c r="Y210" s="2" t="s">
        <v>81</v>
      </c>
      <c r="Z210" s="24"/>
      <c r="AA210" s="82">
        <v>-40</v>
      </c>
      <c r="AB210" s="24"/>
      <c r="AC210" s="36">
        <v>29004486</v>
      </c>
      <c r="AD210" s="2"/>
      <c r="AE210" s="27">
        <v>2.5499999999999998</v>
      </c>
      <c r="AF210" s="24"/>
      <c r="AG210" s="14">
        <f>+AC210-Q210</f>
        <v>-37035</v>
      </c>
      <c r="AH210" s="19"/>
    </row>
    <row r="211" spans="1:34" s="104" customFormat="1" x14ac:dyDescent="0.25">
      <c r="A211" s="1">
        <v>390.4</v>
      </c>
      <c r="B211" s="2"/>
      <c r="C211" s="2" t="s">
        <v>162</v>
      </c>
      <c r="D211" s="105"/>
      <c r="E211" s="31">
        <v>0</v>
      </c>
      <c r="F211" s="24"/>
      <c r="G211" s="14">
        <v>0</v>
      </c>
      <c r="H211" s="24"/>
      <c r="I211" s="89"/>
      <c r="J211" s="24"/>
      <c r="K211" s="6"/>
      <c r="L211" s="66" t="s">
        <v>39</v>
      </c>
      <c r="M211" s="2"/>
      <c r="N211" s="32"/>
      <c r="O211" s="82" t="s">
        <v>39</v>
      </c>
      <c r="P211" s="24"/>
      <c r="Q211" s="36">
        <f t="shared" si="30"/>
        <v>0</v>
      </c>
      <c r="R211" s="24"/>
      <c r="S211" s="21">
        <v>0</v>
      </c>
      <c r="T211" s="24"/>
      <c r="U211" s="89"/>
      <c r="V211" s="24"/>
      <c r="W211" s="6"/>
      <c r="X211" s="66" t="s">
        <v>39</v>
      </c>
      <c r="Y211" s="2"/>
      <c r="Z211" s="32"/>
      <c r="AA211" s="82" t="s">
        <v>39</v>
      </c>
      <c r="AB211" s="24"/>
      <c r="AC211" s="36">
        <v>0</v>
      </c>
      <c r="AD211" s="24"/>
      <c r="AE211" s="21">
        <v>0</v>
      </c>
      <c r="AF211" s="24"/>
      <c r="AG211" s="14">
        <f t="shared" ref="AG211:AG228" si="32">+AC211-Q211</f>
        <v>0</v>
      </c>
      <c r="AH211" s="19"/>
    </row>
    <row r="212" spans="1:34" s="104" customFormat="1" x14ac:dyDescent="0.25">
      <c r="A212" s="1">
        <v>391.1</v>
      </c>
      <c r="B212" s="2"/>
      <c r="C212" s="2" t="s">
        <v>163</v>
      </c>
      <c r="D212" s="112"/>
      <c r="E212" s="31">
        <v>71316936.540000007</v>
      </c>
      <c r="F212" s="24"/>
      <c r="G212" s="14">
        <v>31385025.57</v>
      </c>
      <c r="H212" s="24"/>
      <c r="I212" s="24"/>
      <c r="J212" s="24"/>
      <c r="K212" s="6">
        <v>18</v>
      </c>
      <c r="L212" s="66" t="s">
        <v>39</v>
      </c>
      <c r="M212" s="2" t="s">
        <v>40</v>
      </c>
      <c r="N212" s="32"/>
      <c r="O212" s="82">
        <v>0</v>
      </c>
      <c r="P212" s="24"/>
      <c r="Q212" s="36">
        <f t="shared" si="30"/>
        <v>3965222</v>
      </c>
      <c r="R212" s="24"/>
      <c r="S212" s="21">
        <v>5.56</v>
      </c>
      <c r="T212" s="24"/>
      <c r="U212" s="24"/>
      <c r="V212" s="24"/>
      <c r="W212" s="6">
        <v>18</v>
      </c>
      <c r="X212" s="7" t="s">
        <v>39</v>
      </c>
      <c r="Y212" s="2" t="s">
        <v>40</v>
      </c>
      <c r="Z212" s="24"/>
      <c r="AA212" s="82">
        <v>0</v>
      </c>
      <c r="AB212" s="24"/>
      <c r="AC212" s="36">
        <v>3965222</v>
      </c>
      <c r="AD212" s="2"/>
      <c r="AE212" s="27">
        <v>5.56</v>
      </c>
      <c r="AF212" s="24"/>
      <c r="AG212" s="14">
        <f t="shared" si="32"/>
        <v>0</v>
      </c>
      <c r="AH212" s="19"/>
    </row>
    <row r="213" spans="1:34" s="104" customFormat="1" x14ac:dyDescent="0.25">
      <c r="A213" s="1">
        <v>391.2</v>
      </c>
      <c r="B213" s="2"/>
      <c r="C213" s="2" t="s">
        <v>164</v>
      </c>
      <c r="D213" s="112"/>
      <c r="E213" s="31">
        <v>2895271.66</v>
      </c>
      <c r="F213" s="24"/>
      <c r="G213" s="14">
        <v>0</v>
      </c>
      <c r="H213" s="24"/>
      <c r="I213" s="89"/>
      <c r="J213" s="24"/>
      <c r="K213" s="6">
        <v>18</v>
      </c>
      <c r="L213" s="66" t="s">
        <v>39</v>
      </c>
      <c r="M213" s="2" t="s">
        <v>40</v>
      </c>
      <c r="N213" s="32"/>
      <c r="O213" s="82">
        <v>0</v>
      </c>
      <c r="P213" s="24"/>
      <c r="Q213" s="36">
        <f t="shared" si="30"/>
        <v>160848</v>
      </c>
      <c r="R213" s="24"/>
      <c r="S213" s="21">
        <v>5.5555555555555554</v>
      </c>
      <c r="T213" s="24"/>
      <c r="U213" s="89"/>
      <c r="V213" s="24"/>
      <c r="W213" s="6">
        <v>18</v>
      </c>
      <c r="X213" s="7" t="s">
        <v>39</v>
      </c>
      <c r="Y213" s="2" t="s">
        <v>40</v>
      </c>
      <c r="Z213" s="24"/>
      <c r="AA213" s="82">
        <v>0</v>
      </c>
      <c r="AB213" s="24"/>
      <c r="AC213" s="36">
        <v>160848</v>
      </c>
      <c r="AD213" s="2"/>
      <c r="AE213" s="27">
        <v>5.5555555555555554</v>
      </c>
      <c r="AF213" s="24"/>
      <c r="AG213" s="14">
        <f t="shared" si="32"/>
        <v>0</v>
      </c>
      <c r="AH213" s="19"/>
    </row>
    <row r="214" spans="1:34" s="104" customFormat="1" x14ac:dyDescent="0.25">
      <c r="A214" s="1">
        <v>391.7</v>
      </c>
      <c r="B214" s="2"/>
      <c r="C214" s="2" t="s">
        <v>165</v>
      </c>
      <c r="D214" s="112"/>
      <c r="E214" s="31">
        <v>454753897.99000001</v>
      </c>
      <c r="F214" s="24"/>
      <c r="G214" s="14">
        <v>175271229.45000002</v>
      </c>
      <c r="H214" s="24"/>
      <c r="I214" s="89"/>
      <c r="J214" s="24"/>
      <c r="K214" s="6">
        <v>8</v>
      </c>
      <c r="L214" s="66" t="s">
        <v>39</v>
      </c>
      <c r="M214" s="2" t="s">
        <v>40</v>
      </c>
      <c r="N214" s="32"/>
      <c r="O214" s="82">
        <v>5</v>
      </c>
      <c r="P214" s="24"/>
      <c r="Q214" s="36">
        <f t="shared" si="30"/>
        <v>54002025</v>
      </c>
      <c r="R214" s="24"/>
      <c r="S214" s="21">
        <v>11.875</v>
      </c>
      <c r="T214" s="24"/>
      <c r="U214" s="89"/>
      <c r="V214" s="24"/>
      <c r="W214" s="6">
        <v>8</v>
      </c>
      <c r="X214" s="7" t="s">
        <v>39</v>
      </c>
      <c r="Y214" s="2" t="s">
        <v>40</v>
      </c>
      <c r="Z214" s="24"/>
      <c r="AA214" s="82">
        <v>5</v>
      </c>
      <c r="AB214" s="24"/>
      <c r="AC214" s="36">
        <v>54002025</v>
      </c>
      <c r="AD214" s="2"/>
      <c r="AE214" s="27">
        <v>11.875</v>
      </c>
      <c r="AF214" s="24"/>
      <c r="AG214" s="14">
        <f t="shared" si="32"/>
        <v>0</v>
      </c>
      <c r="AH214" s="19"/>
    </row>
    <row r="215" spans="1:34" s="104" customFormat="1" x14ac:dyDescent="0.25">
      <c r="A215" s="1">
        <v>391.73</v>
      </c>
      <c r="B215" s="2"/>
      <c r="C215" s="2" t="s">
        <v>166</v>
      </c>
      <c r="D215" s="112"/>
      <c r="E215" s="31">
        <v>0</v>
      </c>
      <c r="F215" s="24"/>
      <c r="G215" s="14">
        <v>-96939.06</v>
      </c>
      <c r="H215" s="24"/>
      <c r="I215" s="89"/>
      <c r="J215" s="24"/>
      <c r="K215" s="6">
        <v>8</v>
      </c>
      <c r="L215" s="66" t="s">
        <v>39</v>
      </c>
      <c r="M215" s="2" t="s">
        <v>40</v>
      </c>
      <c r="N215" s="32"/>
      <c r="O215" s="82">
        <v>5</v>
      </c>
      <c r="P215" s="24"/>
      <c r="Q215" s="36">
        <f t="shared" si="30"/>
        <v>0</v>
      </c>
      <c r="R215" s="24"/>
      <c r="S215" s="21">
        <v>11.88</v>
      </c>
      <c r="T215" s="24"/>
      <c r="U215" s="89"/>
      <c r="V215" s="24"/>
      <c r="W215" s="6"/>
      <c r="X215" s="66" t="s">
        <v>39</v>
      </c>
      <c r="Y215" s="2"/>
      <c r="Z215" s="32"/>
      <c r="AA215" s="82" t="s">
        <v>39</v>
      </c>
      <c r="AB215" s="24"/>
      <c r="AC215" s="36">
        <v>0</v>
      </c>
      <c r="AD215" s="24"/>
      <c r="AE215" s="21">
        <v>0</v>
      </c>
      <c r="AF215" s="24"/>
      <c r="AG215" s="14">
        <f t="shared" si="32"/>
        <v>0</v>
      </c>
      <c r="AH215" s="19"/>
    </row>
    <row r="216" spans="1:34" s="104" customFormat="1" x14ac:dyDescent="0.25">
      <c r="A216" s="1">
        <v>392.5</v>
      </c>
      <c r="B216" s="2"/>
      <c r="C216" s="2" t="s">
        <v>167</v>
      </c>
      <c r="D216" s="112"/>
      <c r="E216" s="31">
        <v>438100145.09000003</v>
      </c>
      <c r="F216" s="24"/>
      <c r="G216" s="14">
        <v>172173423.52000001</v>
      </c>
      <c r="H216" s="24"/>
      <c r="I216" s="89"/>
      <c r="J216" s="24"/>
      <c r="K216" s="6">
        <v>8</v>
      </c>
      <c r="L216" s="66" t="s">
        <v>39</v>
      </c>
      <c r="M216" s="2" t="s">
        <v>40</v>
      </c>
      <c r="N216" s="19"/>
      <c r="O216" s="82">
        <v>10</v>
      </c>
      <c r="P216" s="24"/>
      <c r="Q216" s="36">
        <f t="shared" si="30"/>
        <v>49286266</v>
      </c>
      <c r="R216" s="24"/>
      <c r="S216" s="21">
        <v>11.25</v>
      </c>
      <c r="T216" s="24"/>
      <c r="U216" s="89"/>
      <c r="V216" s="24"/>
      <c r="W216" s="6">
        <v>8</v>
      </c>
      <c r="X216" s="7" t="s">
        <v>39</v>
      </c>
      <c r="Y216" s="2" t="s">
        <v>40</v>
      </c>
      <c r="Z216" s="24"/>
      <c r="AA216" s="82">
        <v>10</v>
      </c>
      <c r="AB216" s="24"/>
      <c r="AC216" s="36">
        <v>49286266</v>
      </c>
      <c r="AD216" s="2"/>
      <c r="AE216" s="27">
        <v>11.25</v>
      </c>
      <c r="AF216" s="24"/>
      <c r="AG216" s="14">
        <f t="shared" si="32"/>
        <v>0</v>
      </c>
      <c r="AH216" s="19"/>
    </row>
    <row r="217" spans="1:34" s="104" customFormat="1" x14ac:dyDescent="0.25">
      <c r="A217" s="1">
        <v>393</v>
      </c>
      <c r="B217" s="2"/>
      <c r="C217" s="2" t="s">
        <v>168</v>
      </c>
      <c r="D217" s="112"/>
      <c r="E217" s="31">
        <v>6768725.71</v>
      </c>
      <c r="F217" s="24"/>
      <c r="G217" s="14">
        <v>2470612.4300000002</v>
      </c>
      <c r="H217" s="24"/>
      <c r="I217" s="89"/>
      <c r="J217" s="24"/>
      <c r="K217" s="6">
        <v>20</v>
      </c>
      <c r="L217" s="66" t="s">
        <v>39</v>
      </c>
      <c r="M217" s="2" t="s">
        <v>40</v>
      </c>
      <c r="N217" s="32"/>
      <c r="O217" s="82">
        <v>5</v>
      </c>
      <c r="P217" s="24"/>
      <c r="Q217" s="36">
        <f t="shared" si="30"/>
        <v>321514</v>
      </c>
      <c r="R217" s="24"/>
      <c r="S217" s="21">
        <v>4.75</v>
      </c>
      <c r="T217" s="24"/>
      <c r="U217" s="89"/>
      <c r="V217" s="24"/>
      <c r="W217" s="6">
        <v>20</v>
      </c>
      <c r="X217" s="7" t="s">
        <v>39</v>
      </c>
      <c r="Y217" s="2" t="s">
        <v>40</v>
      </c>
      <c r="Z217" s="24"/>
      <c r="AA217" s="82">
        <v>5</v>
      </c>
      <c r="AB217" s="24"/>
      <c r="AC217" s="36">
        <v>321514</v>
      </c>
      <c r="AD217" s="2"/>
      <c r="AE217" s="27">
        <v>4.75</v>
      </c>
      <c r="AF217" s="24"/>
      <c r="AG217" s="14">
        <f t="shared" si="32"/>
        <v>0</v>
      </c>
      <c r="AH217" s="19"/>
    </row>
    <row r="218" spans="1:34" s="104" customFormat="1" x14ac:dyDescent="0.25">
      <c r="A218" s="1">
        <v>394</v>
      </c>
      <c r="B218" s="2"/>
      <c r="C218" s="2" t="s">
        <v>169</v>
      </c>
      <c r="D218" s="112"/>
      <c r="E218" s="31">
        <v>118722726.18000001</v>
      </c>
      <c r="F218" s="24"/>
      <c r="G218" s="14">
        <v>43395278.799999997</v>
      </c>
      <c r="H218" s="24"/>
      <c r="I218" s="89"/>
      <c r="J218" s="24"/>
      <c r="K218" s="6">
        <v>18</v>
      </c>
      <c r="L218" s="66" t="s">
        <v>39</v>
      </c>
      <c r="M218" s="2" t="s">
        <v>40</v>
      </c>
      <c r="N218" s="32"/>
      <c r="O218" s="82">
        <v>5</v>
      </c>
      <c r="P218" s="24"/>
      <c r="Q218" s="36">
        <f t="shared" si="30"/>
        <v>6265922</v>
      </c>
      <c r="R218" s="24"/>
      <c r="S218" s="21">
        <v>5.2777777777777777</v>
      </c>
      <c r="T218" s="24"/>
      <c r="U218" s="89"/>
      <c r="V218" s="24"/>
      <c r="W218" s="6">
        <v>18</v>
      </c>
      <c r="X218" s="7" t="s">
        <v>39</v>
      </c>
      <c r="Y218" s="2" t="s">
        <v>40</v>
      </c>
      <c r="Z218" s="24"/>
      <c r="AA218" s="82">
        <v>5</v>
      </c>
      <c r="AB218" s="24"/>
      <c r="AC218" s="36">
        <v>6265922</v>
      </c>
      <c r="AD218" s="2"/>
      <c r="AE218" s="27">
        <v>5.2777777777777777</v>
      </c>
      <c r="AF218" s="24"/>
      <c r="AG218" s="14">
        <f t="shared" si="32"/>
        <v>0</v>
      </c>
      <c r="AH218" s="19"/>
    </row>
    <row r="219" spans="1:34" s="104" customFormat="1" x14ac:dyDescent="0.25">
      <c r="A219" s="1">
        <v>395</v>
      </c>
      <c r="B219" s="2"/>
      <c r="C219" s="2" t="s">
        <v>170</v>
      </c>
      <c r="D219" s="112"/>
      <c r="E219" s="31">
        <v>112404617.8</v>
      </c>
      <c r="F219" s="24"/>
      <c r="G219" s="14">
        <v>53515870.140000001</v>
      </c>
      <c r="H219" s="24"/>
      <c r="I219" s="89"/>
      <c r="J219" s="24"/>
      <c r="K219" s="6">
        <v>20</v>
      </c>
      <c r="L219" s="66" t="s">
        <v>39</v>
      </c>
      <c r="M219" s="2" t="s">
        <v>40</v>
      </c>
      <c r="N219" s="32"/>
      <c r="O219" s="82">
        <v>0</v>
      </c>
      <c r="P219" s="24"/>
      <c r="Q219" s="36">
        <f t="shared" si="30"/>
        <v>5620231</v>
      </c>
      <c r="R219" s="24"/>
      <c r="S219" s="21">
        <v>5</v>
      </c>
      <c r="T219" s="24"/>
      <c r="U219" s="89"/>
      <c r="V219" s="24"/>
      <c r="W219" s="6">
        <v>20</v>
      </c>
      <c r="X219" s="7" t="s">
        <v>39</v>
      </c>
      <c r="Y219" s="2" t="s">
        <v>40</v>
      </c>
      <c r="Z219" s="24"/>
      <c r="AA219" s="82">
        <v>0</v>
      </c>
      <c r="AB219" s="24"/>
      <c r="AC219" s="36">
        <v>5620231</v>
      </c>
      <c r="AD219" s="2"/>
      <c r="AE219" s="27">
        <v>5</v>
      </c>
      <c r="AF219" s="24"/>
      <c r="AG219" s="14">
        <f t="shared" si="32"/>
        <v>0</v>
      </c>
      <c r="AH219" s="19"/>
    </row>
    <row r="220" spans="1:34" s="104" customFormat="1" x14ac:dyDescent="0.25">
      <c r="A220" s="1">
        <v>395.1</v>
      </c>
      <c r="B220" s="2"/>
      <c r="C220" s="5" t="s">
        <v>171</v>
      </c>
      <c r="D220" s="112"/>
      <c r="E220" s="31">
        <v>0</v>
      </c>
      <c r="F220" s="24"/>
      <c r="G220" s="14">
        <v>0</v>
      </c>
      <c r="H220" s="24"/>
      <c r="I220" s="89"/>
      <c r="J220" s="24"/>
      <c r="K220" s="6"/>
      <c r="L220" s="66" t="s">
        <v>39</v>
      </c>
      <c r="M220" s="2"/>
      <c r="N220" s="32"/>
      <c r="O220" s="82" t="s">
        <v>39</v>
      </c>
      <c r="P220" s="24"/>
      <c r="Q220" s="36">
        <v>0</v>
      </c>
      <c r="R220" s="24"/>
      <c r="S220" s="21">
        <v>0</v>
      </c>
      <c r="T220" s="24"/>
      <c r="U220" s="89"/>
      <c r="V220" s="24"/>
      <c r="W220" s="6"/>
      <c r="X220" s="66" t="s">
        <v>39</v>
      </c>
      <c r="Y220" s="2"/>
      <c r="Z220" s="32"/>
      <c r="AA220" s="82" t="s">
        <v>39</v>
      </c>
      <c r="AB220" s="24"/>
      <c r="AC220" s="36">
        <v>0</v>
      </c>
      <c r="AD220" s="24"/>
      <c r="AE220" s="21">
        <v>0</v>
      </c>
      <c r="AF220" s="24"/>
      <c r="AG220" s="14">
        <f t="shared" si="32"/>
        <v>0</v>
      </c>
      <c r="AH220" s="19"/>
    </row>
    <row r="221" spans="1:34" s="104" customFormat="1" x14ac:dyDescent="0.25">
      <c r="A221" s="1">
        <v>396</v>
      </c>
      <c r="B221" s="2"/>
      <c r="C221" s="5" t="s">
        <v>172</v>
      </c>
      <c r="D221" s="112"/>
      <c r="E221" s="16">
        <v>711985.95000000007</v>
      </c>
      <c r="F221" s="19"/>
      <c r="G221" s="14">
        <v>2077673.51</v>
      </c>
      <c r="H221" s="19"/>
      <c r="I221" s="89"/>
      <c r="J221" s="19"/>
      <c r="K221" s="6">
        <v>12</v>
      </c>
      <c r="L221" s="66" t="s">
        <v>39</v>
      </c>
      <c r="M221" s="2" t="s">
        <v>40</v>
      </c>
      <c r="N221" s="20"/>
      <c r="O221" s="82">
        <v>10</v>
      </c>
      <c r="P221" s="19"/>
      <c r="Q221" s="36">
        <f t="shared" ref="Q221:Q228" si="33">+ROUND($E221*S221/100,0)</f>
        <v>53399</v>
      </c>
      <c r="R221" s="19"/>
      <c r="S221" s="21">
        <v>7.5</v>
      </c>
      <c r="T221" s="24"/>
      <c r="U221" s="89"/>
      <c r="V221" s="19"/>
      <c r="W221" s="6">
        <v>12</v>
      </c>
      <c r="X221" s="7" t="s">
        <v>39</v>
      </c>
      <c r="Y221" s="2" t="s">
        <v>40</v>
      </c>
      <c r="Z221" s="24"/>
      <c r="AA221" s="82">
        <v>10</v>
      </c>
      <c r="AB221" s="24"/>
      <c r="AC221" s="36">
        <v>53399</v>
      </c>
      <c r="AD221" s="2"/>
      <c r="AE221" s="27">
        <v>7.5</v>
      </c>
      <c r="AF221" s="24"/>
      <c r="AG221" s="14">
        <f t="shared" si="32"/>
        <v>0</v>
      </c>
      <c r="AH221" s="19"/>
    </row>
    <row r="222" spans="1:34" s="104" customFormat="1" x14ac:dyDescent="0.25">
      <c r="A222" s="1">
        <v>397</v>
      </c>
      <c r="B222" s="2"/>
      <c r="C222" s="5" t="s">
        <v>173</v>
      </c>
      <c r="D222" s="112"/>
      <c r="E222" s="16">
        <v>242980401.08000001</v>
      </c>
      <c r="F222" s="19"/>
      <c r="G222" s="14">
        <v>102866627.52000001</v>
      </c>
      <c r="H222" s="19"/>
      <c r="I222" s="89"/>
      <c r="J222" s="19"/>
      <c r="K222" s="6">
        <v>15</v>
      </c>
      <c r="L222" s="66" t="s">
        <v>39</v>
      </c>
      <c r="M222" s="2" t="s">
        <v>40</v>
      </c>
      <c r="N222" s="20"/>
      <c r="O222" s="82">
        <v>0</v>
      </c>
      <c r="P222" s="19"/>
      <c r="Q222" s="36">
        <f t="shared" si="33"/>
        <v>16198693</v>
      </c>
      <c r="R222" s="24"/>
      <c r="S222" s="21">
        <v>6.666666666666667</v>
      </c>
      <c r="T222" s="24"/>
      <c r="U222" s="89"/>
      <c r="V222" s="19"/>
      <c r="W222" s="6">
        <v>15</v>
      </c>
      <c r="X222" s="7" t="s">
        <v>39</v>
      </c>
      <c r="Y222" s="2" t="s">
        <v>40</v>
      </c>
      <c r="Z222" s="24"/>
      <c r="AA222" s="82">
        <v>0</v>
      </c>
      <c r="AB222" s="24"/>
      <c r="AC222" s="36">
        <v>16198693</v>
      </c>
      <c r="AD222" s="2"/>
      <c r="AE222" s="27">
        <v>6.666666666666667</v>
      </c>
      <c r="AF222" s="24"/>
      <c r="AG222" s="14">
        <f>+AC222-Q222</f>
        <v>0</v>
      </c>
      <c r="AH222" s="19"/>
    </row>
    <row r="223" spans="1:34" s="104" customFormat="1" x14ac:dyDescent="0.25">
      <c r="A223" s="1">
        <v>397.1</v>
      </c>
      <c r="B223" s="2"/>
      <c r="C223" s="5" t="s">
        <v>174</v>
      </c>
      <c r="D223" s="112"/>
      <c r="E223" s="16">
        <v>19636045.260000002</v>
      </c>
      <c r="F223" s="19"/>
      <c r="G223" s="14">
        <v>2441848</v>
      </c>
      <c r="H223" s="19"/>
      <c r="I223" s="89"/>
      <c r="J223" s="19"/>
      <c r="K223" s="6">
        <v>15</v>
      </c>
      <c r="L223" s="66" t="s">
        <v>39</v>
      </c>
      <c r="M223" s="2" t="s">
        <v>40</v>
      </c>
      <c r="N223" s="20"/>
      <c r="O223" s="82">
        <v>0</v>
      </c>
      <c r="P223" s="19"/>
      <c r="Q223" s="36">
        <f>+ROUND($E223*S223/100,0)</f>
        <v>1309724</v>
      </c>
      <c r="R223" s="19"/>
      <c r="S223" s="21">
        <v>6.67</v>
      </c>
      <c r="T223" s="24"/>
      <c r="U223" s="89"/>
      <c r="V223" s="19"/>
      <c r="W223" s="6">
        <v>15</v>
      </c>
      <c r="X223" s="7" t="s">
        <v>39</v>
      </c>
      <c r="Y223" s="2" t="s">
        <v>40</v>
      </c>
      <c r="Z223" s="24"/>
      <c r="AA223" s="82">
        <v>0</v>
      </c>
      <c r="AB223" s="24"/>
      <c r="AC223" s="36">
        <v>1309724</v>
      </c>
      <c r="AD223" s="2"/>
      <c r="AE223" s="27">
        <v>6.67</v>
      </c>
      <c r="AF223" s="24"/>
      <c r="AG223" s="14">
        <f>+AC223-Q223</f>
        <v>0</v>
      </c>
      <c r="AH223" s="19"/>
    </row>
    <row r="224" spans="1:34" s="104" customFormat="1" x14ac:dyDescent="0.25">
      <c r="A224" s="1">
        <v>397.2</v>
      </c>
      <c r="B224" s="2"/>
      <c r="C224" s="5" t="s">
        <v>175</v>
      </c>
      <c r="D224" s="112"/>
      <c r="E224" s="16">
        <v>0</v>
      </c>
      <c r="F224" s="19"/>
      <c r="G224" s="14">
        <v>0</v>
      </c>
      <c r="H224" s="19"/>
      <c r="I224" s="89"/>
      <c r="J224" s="19"/>
      <c r="K224" s="6"/>
      <c r="L224" s="66" t="s">
        <v>39</v>
      </c>
      <c r="M224" s="2"/>
      <c r="N224" s="20"/>
      <c r="O224" s="82" t="s">
        <v>39</v>
      </c>
      <c r="P224" s="19"/>
      <c r="Q224" s="36">
        <f t="shared" si="33"/>
        <v>0</v>
      </c>
      <c r="R224" s="19"/>
      <c r="S224" s="21">
        <v>0</v>
      </c>
      <c r="T224" s="24"/>
      <c r="U224" s="89"/>
      <c r="V224" s="19"/>
      <c r="W224" s="6"/>
      <c r="X224" s="66" t="s">
        <v>39</v>
      </c>
      <c r="Y224" s="2"/>
      <c r="Z224" s="32"/>
      <c r="AA224" s="82" t="s">
        <v>39</v>
      </c>
      <c r="AB224" s="24"/>
      <c r="AC224" s="36">
        <v>0</v>
      </c>
      <c r="AD224" s="24"/>
      <c r="AE224" s="21">
        <v>0</v>
      </c>
      <c r="AF224" s="24"/>
      <c r="AG224" s="14">
        <f t="shared" si="32"/>
        <v>0</v>
      </c>
      <c r="AH224" s="19"/>
    </row>
    <row r="225" spans="1:34" s="104" customFormat="1" x14ac:dyDescent="0.25">
      <c r="A225" s="1">
        <v>397.5</v>
      </c>
      <c r="B225" s="2"/>
      <c r="C225" s="5" t="s">
        <v>176</v>
      </c>
      <c r="D225" s="112"/>
      <c r="E225" s="16">
        <v>0</v>
      </c>
      <c r="F225" s="19"/>
      <c r="G225" s="14">
        <v>0</v>
      </c>
      <c r="H225" s="19"/>
      <c r="I225" s="89"/>
      <c r="J225" s="19"/>
      <c r="K225" s="6"/>
      <c r="L225" s="66" t="s">
        <v>39</v>
      </c>
      <c r="M225" s="2"/>
      <c r="N225" s="20"/>
      <c r="O225" s="82" t="s">
        <v>39</v>
      </c>
      <c r="P225" s="19"/>
      <c r="Q225" s="36">
        <f t="shared" si="33"/>
        <v>0</v>
      </c>
      <c r="R225" s="19"/>
      <c r="S225" s="21">
        <v>0</v>
      </c>
      <c r="T225" s="24"/>
      <c r="U225" s="89"/>
      <c r="V225" s="19"/>
      <c r="W225" s="6"/>
      <c r="X225" s="66" t="s">
        <v>39</v>
      </c>
      <c r="Y225" s="2"/>
      <c r="Z225" s="32"/>
      <c r="AA225" s="82" t="s">
        <v>39</v>
      </c>
      <c r="AB225" s="24"/>
      <c r="AC225" s="36">
        <v>0</v>
      </c>
      <c r="AD225" s="24"/>
      <c r="AE225" s="21">
        <v>0</v>
      </c>
      <c r="AF225" s="24"/>
      <c r="AG225" s="14">
        <f t="shared" si="32"/>
        <v>0</v>
      </c>
      <c r="AH225" s="19"/>
    </row>
    <row r="226" spans="1:34" s="104" customFormat="1" x14ac:dyDescent="0.25">
      <c r="A226" s="1">
        <v>398</v>
      </c>
      <c r="B226" s="2"/>
      <c r="C226" s="5" t="s">
        <v>177</v>
      </c>
      <c r="D226" s="112"/>
      <c r="E226" s="16">
        <v>61781909.890000001</v>
      </c>
      <c r="F226" s="19"/>
      <c r="G226" s="14">
        <v>0</v>
      </c>
      <c r="H226" s="19"/>
      <c r="I226" s="89"/>
      <c r="J226" s="19"/>
      <c r="K226" s="6">
        <v>20</v>
      </c>
      <c r="L226" s="66" t="s">
        <v>39</v>
      </c>
      <c r="M226" s="2" t="s">
        <v>40</v>
      </c>
      <c r="N226" s="41"/>
      <c r="O226" s="82">
        <v>0</v>
      </c>
      <c r="P226" s="19"/>
      <c r="Q226" s="36">
        <f t="shared" si="33"/>
        <v>3089095</v>
      </c>
      <c r="R226" s="19"/>
      <c r="S226" s="21">
        <v>5</v>
      </c>
      <c r="T226" s="24"/>
      <c r="U226" s="89"/>
      <c r="V226" s="19"/>
      <c r="W226" s="6">
        <v>20</v>
      </c>
      <c r="X226" s="7" t="s">
        <v>39</v>
      </c>
      <c r="Y226" s="2" t="s">
        <v>40</v>
      </c>
      <c r="Z226" s="24"/>
      <c r="AA226" s="82">
        <v>0</v>
      </c>
      <c r="AB226" s="24"/>
      <c r="AC226" s="36">
        <v>3089095</v>
      </c>
      <c r="AD226" s="2"/>
      <c r="AE226" s="27">
        <v>5</v>
      </c>
      <c r="AF226" s="24"/>
      <c r="AG226" s="14">
        <f t="shared" si="32"/>
        <v>0</v>
      </c>
      <c r="AH226" s="19"/>
    </row>
    <row r="227" spans="1:34" s="104" customFormat="1" x14ac:dyDescent="0.25">
      <c r="A227" s="1">
        <v>398.1</v>
      </c>
      <c r="B227" s="2"/>
      <c r="C227" s="5" t="s">
        <v>178</v>
      </c>
      <c r="D227" s="112"/>
      <c r="E227" s="16">
        <v>0</v>
      </c>
      <c r="F227" s="19"/>
      <c r="G227" s="14">
        <v>26482291.48</v>
      </c>
      <c r="H227" s="19"/>
      <c r="I227" s="89"/>
      <c r="J227" s="19"/>
      <c r="K227" s="6"/>
      <c r="L227" s="66" t="s">
        <v>39</v>
      </c>
      <c r="M227" s="2"/>
      <c r="N227" s="41"/>
      <c r="O227" s="82" t="s">
        <v>39</v>
      </c>
      <c r="P227" s="19"/>
      <c r="Q227" s="36">
        <f t="shared" si="33"/>
        <v>0</v>
      </c>
      <c r="R227" s="19"/>
      <c r="S227" s="21">
        <v>0</v>
      </c>
      <c r="T227" s="24"/>
      <c r="U227" s="89"/>
      <c r="V227" s="19"/>
      <c r="W227" s="6"/>
      <c r="X227" s="66" t="s">
        <v>39</v>
      </c>
      <c r="Y227" s="2"/>
      <c r="Z227" s="32"/>
      <c r="AA227" s="82" t="s">
        <v>39</v>
      </c>
      <c r="AB227" s="24"/>
      <c r="AC227" s="36">
        <v>0</v>
      </c>
      <c r="AD227" s="24"/>
      <c r="AE227" s="21">
        <v>0</v>
      </c>
      <c r="AF227" s="24"/>
      <c r="AG227" s="14">
        <f t="shared" si="32"/>
        <v>0</v>
      </c>
      <c r="AH227" s="19"/>
    </row>
    <row r="228" spans="1:34" s="104" customFormat="1" ht="15.6" x14ac:dyDescent="0.3">
      <c r="A228" s="1">
        <v>398.2</v>
      </c>
      <c r="B228" s="2"/>
      <c r="C228" s="5" t="s">
        <v>179</v>
      </c>
      <c r="D228" s="114"/>
      <c r="E228" s="26">
        <v>0</v>
      </c>
      <c r="F228" s="19"/>
      <c r="G228" s="13">
        <v>0</v>
      </c>
      <c r="H228" s="19"/>
      <c r="I228" s="89"/>
      <c r="J228" s="19"/>
      <c r="K228" s="6"/>
      <c r="L228" s="66" t="s">
        <v>39</v>
      </c>
      <c r="M228" s="2"/>
      <c r="N228" s="41"/>
      <c r="O228" s="82" t="s">
        <v>39</v>
      </c>
      <c r="P228" s="19"/>
      <c r="Q228" s="37">
        <f t="shared" si="33"/>
        <v>0</v>
      </c>
      <c r="R228" s="19"/>
      <c r="S228" s="21">
        <v>0</v>
      </c>
      <c r="T228" s="24"/>
      <c r="U228" s="89"/>
      <c r="V228" s="24"/>
      <c r="W228" s="6"/>
      <c r="X228" s="66" t="s">
        <v>39</v>
      </c>
      <c r="Y228" s="2"/>
      <c r="Z228" s="32"/>
      <c r="AA228" s="82" t="s">
        <v>39</v>
      </c>
      <c r="AB228" s="24"/>
      <c r="AC228" s="37">
        <v>0</v>
      </c>
      <c r="AD228" s="24"/>
      <c r="AE228" s="21">
        <v>0</v>
      </c>
      <c r="AF228" s="24"/>
      <c r="AG228" s="13">
        <f t="shared" si="32"/>
        <v>0</v>
      </c>
      <c r="AH228" s="19"/>
    </row>
    <row r="229" spans="1:34" s="104" customFormat="1" ht="15.6" x14ac:dyDescent="0.3">
      <c r="A229" s="1"/>
      <c r="B229" s="2"/>
      <c r="C229" s="2"/>
      <c r="D229" s="112"/>
      <c r="E229" s="16"/>
      <c r="F229" s="19"/>
      <c r="G229" s="111"/>
      <c r="H229" s="19"/>
      <c r="I229" s="19"/>
      <c r="J229" s="19"/>
      <c r="K229" s="19"/>
      <c r="L229" s="19"/>
      <c r="M229" s="42"/>
      <c r="N229" s="19"/>
      <c r="O229" s="19"/>
      <c r="P229" s="19"/>
      <c r="Q229" s="19"/>
      <c r="R229" s="19"/>
      <c r="S229" s="21"/>
      <c r="T229" s="24"/>
      <c r="U229" s="19"/>
      <c r="V229" s="19"/>
      <c r="W229" s="19"/>
      <c r="X229" s="19"/>
      <c r="Y229" s="42"/>
      <c r="Z229" s="19"/>
      <c r="AA229" s="19"/>
      <c r="AB229" s="19"/>
      <c r="AC229" s="19"/>
      <c r="AD229" s="19"/>
      <c r="AE229" s="19"/>
      <c r="AF229" s="19"/>
      <c r="AG229" s="28"/>
      <c r="AH229" s="19"/>
    </row>
    <row r="230" spans="1:34" s="104" customFormat="1" ht="15.6" x14ac:dyDescent="0.3">
      <c r="A230" s="1"/>
      <c r="B230" s="75" t="s">
        <v>180</v>
      </c>
      <c r="C230" s="2"/>
      <c r="D230" s="112"/>
      <c r="E230" s="33">
        <f>SUBTOTAL(9,E209:E229)</f>
        <v>2697661900.0499997</v>
      </c>
      <c r="F230" s="19"/>
      <c r="G230" s="34">
        <f>SUBTOTAL(9,G209:G229)</f>
        <v>862834312.08999991</v>
      </c>
      <c r="H230" s="19"/>
      <c r="I230" s="19"/>
      <c r="J230" s="19"/>
      <c r="K230" s="19"/>
      <c r="L230" s="19"/>
      <c r="M230" s="42"/>
      <c r="N230" s="19"/>
      <c r="O230" s="19"/>
      <c r="P230" s="19"/>
      <c r="Q230" s="35">
        <f>SUBTOTAL(9,Q209:Q229)</f>
        <v>169314460</v>
      </c>
      <c r="R230" s="19"/>
      <c r="S230" s="30">
        <f>ROUND(Q230/E230*100,2)</f>
        <v>6.28</v>
      </c>
      <c r="T230" s="24"/>
      <c r="U230" s="19"/>
      <c r="V230" s="19"/>
      <c r="W230" s="19"/>
      <c r="X230" s="19"/>
      <c r="Y230" s="42"/>
      <c r="Z230" s="19"/>
      <c r="AA230" s="19"/>
      <c r="AB230" s="19"/>
      <c r="AC230" s="35">
        <f>SUBTOTAL(9,AC209:AC229)</f>
        <v>169277425</v>
      </c>
      <c r="AD230" s="19"/>
      <c r="AE230" s="73">
        <f>ROUND(AC230/E230*100,2)</f>
        <v>6.27</v>
      </c>
      <c r="AF230" s="19"/>
      <c r="AG230" s="34">
        <f>SUBTOTAL(9,AG209:AG229)</f>
        <v>-37035</v>
      </c>
      <c r="AH230" s="19"/>
    </row>
    <row r="231" spans="1:34" s="104" customFormat="1" ht="15.6" x14ac:dyDescent="0.3">
      <c r="A231" s="1"/>
      <c r="B231" s="2"/>
      <c r="C231" s="2"/>
      <c r="D231" s="112"/>
      <c r="E231" s="16"/>
      <c r="F231" s="19"/>
      <c r="G231" s="111"/>
      <c r="H231" s="19"/>
      <c r="I231" s="19"/>
      <c r="J231" s="19"/>
      <c r="K231" s="19"/>
      <c r="L231" s="19"/>
      <c r="M231" s="42"/>
      <c r="N231" s="19"/>
      <c r="O231" s="19"/>
      <c r="P231" s="19"/>
      <c r="Q231" s="19"/>
      <c r="R231" s="19"/>
      <c r="S231" s="21"/>
      <c r="T231" s="19"/>
      <c r="U231" s="19"/>
      <c r="V231" s="19"/>
      <c r="W231" s="19"/>
      <c r="X231" s="19"/>
      <c r="Y231" s="42"/>
      <c r="Z231" s="19"/>
      <c r="AA231" s="19"/>
      <c r="AB231" s="19"/>
      <c r="AC231" s="19"/>
      <c r="AD231" s="19"/>
      <c r="AE231" s="19"/>
      <c r="AF231" s="19"/>
      <c r="AG231" s="28"/>
      <c r="AH231" s="19"/>
    </row>
    <row r="232" spans="1:34" s="104" customFormat="1" ht="16.2" thickBot="1" x14ac:dyDescent="0.35">
      <c r="B232" s="75" t="s">
        <v>181</v>
      </c>
      <c r="C232" s="2"/>
      <c r="D232" s="112"/>
      <c r="E232" s="43">
        <f>SUBTOTAL(9,E198:E231)</f>
        <v>3618263508.1400003</v>
      </c>
      <c r="F232" s="19"/>
      <c r="G232" s="44">
        <f>SUBTOTAL(9,G198:G231)</f>
        <v>1180373613.22</v>
      </c>
      <c r="H232" s="19"/>
      <c r="I232" s="19"/>
      <c r="J232" s="19"/>
      <c r="K232" s="19"/>
      <c r="L232" s="19"/>
      <c r="M232" s="42"/>
      <c r="N232" s="19"/>
      <c r="O232" s="19"/>
      <c r="P232" s="19"/>
      <c r="Q232" s="45">
        <f>SUBTOTAL(9,Q198:Q231)</f>
        <v>279201939</v>
      </c>
      <c r="R232" s="19"/>
      <c r="S232" s="30">
        <f>ROUND(Q232/E232*100,2)</f>
        <v>7.72</v>
      </c>
      <c r="T232" s="19"/>
      <c r="U232" s="19"/>
      <c r="V232" s="19"/>
      <c r="W232" s="19"/>
      <c r="X232" s="19"/>
      <c r="Y232" s="42"/>
      <c r="Z232" s="19"/>
      <c r="AA232" s="19"/>
      <c r="AB232" s="19"/>
      <c r="AC232" s="45">
        <f>SUBTOTAL(9,AC198:AC231)</f>
        <v>279164904</v>
      </c>
      <c r="AD232" s="19"/>
      <c r="AE232" s="73">
        <f>ROUND(AC232/E232*100,2)</f>
        <v>7.72</v>
      </c>
      <c r="AF232" s="19"/>
      <c r="AG232" s="44">
        <f>SUBTOTAL(9,AG198:AG231)</f>
        <v>-37035</v>
      </c>
      <c r="AH232" s="19"/>
    </row>
    <row r="233" spans="1:34" s="104" customFormat="1" ht="16.2" thickTop="1" x14ac:dyDescent="0.3">
      <c r="A233" s="1"/>
      <c r="B233" s="2"/>
      <c r="C233" s="2"/>
      <c r="D233" s="112"/>
      <c r="E233" s="16"/>
      <c r="F233" s="19"/>
      <c r="G233" s="111"/>
      <c r="H233" s="19"/>
      <c r="I233" s="19"/>
      <c r="J233" s="19"/>
      <c r="K233" s="19"/>
      <c r="L233" s="19"/>
      <c r="M233" s="42"/>
      <c r="N233" s="19"/>
      <c r="O233" s="19"/>
      <c r="P233" s="19"/>
      <c r="Q233" s="19"/>
      <c r="R233" s="19"/>
      <c r="S233" s="21"/>
      <c r="T233" s="19"/>
      <c r="U233" s="19"/>
      <c r="V233" s="19"/>
      <c r="W233" s="19"/>
      <c r="X233" s="19"/>
      <c r="Y233" s="42"/>
      <c r="Z233" s="19"/>
      <c r="AA233" s="19"/>
      <c r="AB233" s="19"/>
      <c r="AC233" s="19"/>
      <c r="AD233" s="19"/>
      <c r="AE233" s="19"/>
      <c r="AF233" s="19"/>
      <c r="AG233" s="28"/>
      <c r="AH233" s="19"/>
    </row>
    <row r="234" spans="1:34" s="104" customFormat="1" ht="16.2" thickBot="1" x14ac:dyDescent="0.35">
      <c r="B234" s="75" t="s">
        <v>182</v>
      </c>
      <c r="C234" s="2"/>
      <c r="D234" s="112"/>
      <c r="E234" s="43">
        <f>SUBTOTAL(9,E10:E233)</f>
        <v>44282716510.330009</v>
      </c>
      <c r="F234" s="19"/>
      <c r="G234" s="44">
        <f>SUBTOTAL(9,G10:G233)</f>
        <v>10271504098.539999</v>
      </c>
      <c r="H234" s="19"/>
      <c r="I234" s="19"/>
      <c r="J234" s="19"/>
      <c r="K234" s="19"/>
      <c r="L234" s="19"/>
      <c r="M234" s="42"/>
      <c r="N234" s="19"/>
      <c r="O234" s="19"/>
      <c r="P234" s="19"/>
      <c r="Q234" s="45">
        <f>SUBTOTAL(9,Q10:Q233)</f>
        <v>1471659801.73</v>
      </c>
      <c r="R234" s="19"/>
      <c r="S234" s="30">
        <f>ROUND(Q234/E234*100,2)</f>
        <v>3.32</v>
      </c>
      <c r="T234" s="19"/>
      <c r="U234" s="19"/>
      <c r="V234" s="19"/>
      <c r="W234" s="19"/>
      <c r="X234" s="19"/>
      <c r="Y234" s="42"/>
      <c r="Z234" s="19"/>
      <c r="AA234" s="19"/>
      <c r="AB234" s="19"/>
      <c r="AC234" s="45">
        <f>SUBTOTAL(9,AC10:AC233)</f>
        <v>1552656063.7841918</v>
      </c>
      <c r="AD234" s="19"/>
      <c r="AE234" s="73">
        <f>ROUND(AC234/E234*100,2)</f>
        <v>3.51</v>
      </c>
      <c r="AF234" s="19"/>
      <c r="AG234" s="44">
        <f>SUBTOTAL(9,AG10:AG233)</f>
        <v>80996262.054191843</v>
      </c>
      <c r="AH234" s="19"/>
    </row>
    <row r="235" spans="1:34" s="104" customFormat="1" ht="16.2" thickTop="1" x14ac:dyDescent="0.3">
      <c r="A235" s="1"/>
      <c r="B235" s="2"/>
      <c r="C235" s="2"/>
      <c r="D235" s="112"/>
      <c r="E235" s="16"/>
      <c r="F235" s="19"/>
      <c r="G235" s="111"/>
      <c r="H235" s="19"/>
      <c r="I235" s="19"/>
      <c r="J235" s="19"/>
      <c r="K235" s="19"/>
      <c r="L235" s="19"/>
      <c r="M235" s="42"/>
      <c r="N235" s="19"/>
      <c r="O235" s="19"/>
      <c r="P235" s="19"/>
      <c r="Q235" s="19"/>
      <c r="R235" s="19"/>
      <c r="S235" s="21"/>
      <c r="T235" s="19"/>
      <c r="U235" s="19"/>
      <c r="V235" s="19"/>
      <c r="W235" s="19"/>
      <c r="X235" s="19"/>
      <c r="Y235" s="42"/>
      <c r="Z235" s="19"/>
      <c r="AA235" s="19"/>
      <c r="AB235" s="19"/>
      <c r="AC235" s="19"/>
      <c r="AD235" s="19"/>
      <c r="AE235" s="19"/>
      <c r="AF235" s="19"/>
      <c r="AG235" s="28"/>
      <c r="AH235" s="19"/>
    </row>
    <row r="236" spans="1:34" x14ac:dyDescent="0.25">
      <c r="B236" s="1" t="s">
        <v>183</v>
      </c>
      <c r="E236" s="11"/>
      <c r="G236" s="18"/>
      <c r="O236" s="82"/>
      <c r="R236" s="5"/>
      <c r="S236" s="5"/>
      <c r="AA236" s="82"/>
      <c r="AD236" s="5"/>
      <c r="AE236" s="5"/>
      <c r="AF236" s="5"/>
      <c r="AG236" s="18"/>
      <c r="AH236" s="5"/>
    </row>
    <row r="237" spans="1:34" x14ac:dyDescent="0.25">
      <c r="B237" s="1" t="s">
        <v>199</v>
      </c>
      <c r="E237" s="11"/>
      <c r="G237" s="18"/>
      <c r="O237" s="82"/>
      <c r="R237" s="5"/>
      <c r="S237" s="5"/>
      <c r="AA237" s="82"/>
      <c r="AD237" s="5"/>
      <c r="AE237" s="5"/>
      <c r="AF237" s="5"/>
      <c r="AG237" s="18"/>
      <c r="AH237" s="5"/>
    </row>
    <row r="238" spans="1:34" x14ac:dyDescent="0.25">
      <c r="E238" s="16"/>
      <c r="G238" s="18"/>
      <c r="AG238" s="18"/>
    </row>
    <row r="243" spans="7:33" x14ac:dyDescent="0.25">
      <c r="G243" s="8"/>
      <c r="Q243" s="8"/>
      <c r="S243" s="8"/>
      <c r="AC243" s="8"/>
      <c r="AE243" s="8"/>
      <c r="AG243" s="8"/>
    </row>
  </sheetData>
  <printOptions horizontalCentered="1"/>
  <pageMargins left="0.75" right="0.75" top="1" bottom="0.75" header="0.5" footer="0.5"/>
  <pageSetup scale="34" fitToHeight="0" orientation="landscape" horizontalDpi="4294967293" verticalDpi="4294967293" r:id="rId1"/>
  <headerFooter alignWithMargins="0">
    <oddHeader xml:space="preserve">&amp;R
</oddHeader>
  </headerFooter>
  <rowBreaks count="2" manualBreakCount="2">
    <brk id="94" max="33" man="1"/>
    <brk id="167" max="3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DP-2</vt:lpstr>
      <vt:lpstr>'DP-2'!Print_Area</vt:lpstr>
      <vt:lpstr>'DP-2'!Print_Titles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Stubblebine, Kelsey</dc:creator>
  <cp:lastModifiedBy>Bissell, Garrett E</cp:lastModifiedBy>
  <cp:lastPrinted>2021-12-22T21:07:23Z</cp:lastPrinted>
  <dcterms:created xsi:type="dcterms:W3CDTF">2021-09-27T19:27:09Z</dcterms:created>
  <dcterms:modified xsi:type="dcterms:W3CDTF">2023-08-30T20:14:09Z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490586b-6766-439a-826f-fa6da183971c_Enabled">
    <vt:lpwstr>true</vt:lpwstr>
  </property>
  <property fmtid="{D5CDD505-2E9C-101B-9397-08002B2CF9AE}" pid="3" name="MSIP_Label_6490586b-6766-439a-826f-fa6da183971c_SetDate">
    <vt:lpwstr>2022-08-17T19:01:34Z</vt:lpwstr>
  </property>
  <property fmtid="{D5CDD505-2E9C-101B-9397-08002B2CF9AE}" pid="4" name="MSIP_Label_6490586b-6766-439a-826f-fa6da183971c_Method">
    <vt:lpwstr>Standard</vt:lpwstr>
  </property>
  <property fmtid="{D5CDD505-2E9C-101B-9397-08002B2CF9AE}" pid="5" name="MSIP_Label_6490586b-6766-439a-826f-fa6da183971c_Name">
    <vt:lpwstr>General</vt:lpwstr>
  </property>
  <property fmtid="{D5CDD505-2E9C-101B-9397-08002B2CF9AE}" pid="6" name="MSIP_Label_6490586b-6766-439a-826f-fa6da183971c_SiteId">
    <vt:lpwstr>e9aef9b7-25ca-4518-a881-33e546773136</vt:lpwstr>
  </property>
  <property fmtid="{D5CDD505-2E9C-101B-9397-08002B2CF9AE}" pid="7" name="MSIP_Label_6490586b-6766-439a-826f-fa6da183971c_ActionId">
    <vt:lpwstr>3f98575f-a230-408a-be60-744446dc0be4</vt:lpwstr>
  </property>
  <property fmtid="{D5CDD505-2E9C-101B-9397-08002B2CF9AE}" pid="8" name="MSIP_Label_6490586b-6766-439a-826f-fa6da183971c_ContentBits">
    <vt:lpwstr>0</vt:lpwstr>
  </property>
  <property fmtid="{D5CDD505-2E9C-101B-9397-08002B2CF9AE}" pid="9" name="MSIP_Label_a5049dce-8671-4c79-90d7-f6ec79470f4e_Enabled">
    <vt:lpwstr>true</vt:lpwstr>
  </property>
  <property fmtid="{D5CDD505-2E9C-101B-9397-08002B2CF9AE}" pid="10" name="MSIP_Label_a5049dce-8671-4c79-90d7-f6ec79470f4e_SetDate">
    <vt:lpwstr>2023-08-30T13:05:06Z</vt:lpwstr>
  </property>
  <property fmtid="{D5CDD505-2E9C-101B-9397-08002B2CF9AE}" pid="11" name="MSIP_Label_a5049dce-8671-4c79-90d7-f6ec79470f4e_Method">
    <vt:lpwstr>Privileged</vt:lpwstr>
  </property>
  <property fmtid="{D5CDD505-2E9C-101B-9397-08002B2CF9AE}" pid="12" name="MSIP_Label_a5049dce-8671-4c79-90d7-f6ec79470f4e_Name">
    <vt:lpwstr>Public</vt:lpwstr>
  </property>
  <property fmtid="{D5CDD505-2E9C-101B-9397-08002B2CF9AE}" pid="13" name="MSIP_Label_a5049dce-8671-4c79-90d7-f6ec79470f4e_SiteId">
    <vt:lpwstr>7658602a-f7b9-4209-bc62-d2bfc30dea0d</vt:lpwstr>
  </property>
  <property fmtid="{D5CDD505-2E9C-101B-9397-08002B2CF9AE}" pid="14" name="MSIP_Label_a5049dce-8671-4c79-90d7-f6ec79470f4e_ActionId">
    <vt:lpwstr>d4b76d1a-4ef8-4336-a427-4c4909ea16a7</vt:lpwstr>
  </property>
  <property fmtid="{D5CDD505-2E9C-101B-9397-08002B2CF9AE}" pid="15" name="MSIP_Label_a5049dce-8671-4c79-90d7-f6ec79470f4e_ContentBits">
    <vt:lpwstr>0</vt:lpwstr>
  </property>
  <property fmtid="{D5CDD505-2E9C-101B-9397-08002B2CF9AE}" pid="16" name="_NewReviewCycle">
    <vt:lpwstr/>
  </property>
  <property fmtid="{D5CDD505-2E9C-101B-9397-08002B2CF9AE}" pid="17" name="_AdHocReviewCycleID">
    <vt:i4>-1676660886</vt:i4>
  </property>
  <property fmtid="{D5CDD505-2E9C-101B-9397-08002B2CF9AE}" pid="18" name="_EmailSubject">
    <vt:lpwstr>&lt;External Sender&gt; RE: [EXT] Formula Rate Deficiency Response</vt:lpwstr>
  </property>
  <property fmtid="{D5CDD505-2E9C-101B-9397-08002B2CF9AE}" pid="19" name="_AuthorEmail">
    <vt:lpwstr>GBissell@nyiso.com</vt:lpwstr>
  </property>
  <property fmtid="{D5CDD505-2E9C-101B-9397-08002B2CF9AE}" pid="20" name="_AuthorEmailDisplayName">
    <vt:lpwstr>Bissell, Garrett E</vt:lpwstr>
  </property>
</Properties>
</file>