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L:\Bissell\Transmission Rate Filings\NY Transco\NY Transco Order 864 Compliance\Supplemental Compliance Filing\"/>
    </mc:Choice>
  </mc:AlternateContent>
  <xr:revisionPtr revIDLastSave="0" documentId="13_ncr:1_{E3AB94AB-7A27-45DD-9F2A-C892638764D5}" xr6:coauthVersionLast="47" xr6:coauthVersionMax="47" xr10:uidLastSave="{00000000-0000-0000-0000-000000000000}"/>
  <bookViews>
    <workbookView xWindow="-108" yWindow="-108" windowWidth="23256" windowHeight="12576" xr2:uid="{00000000-000D-0000-FFFF-FFFF00000000}"/>
  </bookViews>
  <sheets>
    <sheet name="Attachment 11a" sheetId="3" r:id="rId1"/>
    <sheet name="Attachment 11b" sheetId="4" r:id="rId2"/>
  </sheets>
  <definedNames>
    <definedName name="_xlnm.Print_Area" localSheetId="0">'Attachment 11a'!$A$1:$I$62</definedName>
    <definedName name="_xlnm.Print_Titles" localSheetId="1">'Attachment 11b'!$3:$5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8" i="4" l="1"/>
  <c r="S48" i="4"/>
  <c r="Q48" i="4"/>
  <c r="O48" i="4"/>
  <c r="M48" i="4"/>
  <c r="K48" i="4"/>
  <c r="I48" i="4"/>
  <c r="W43" i="4"/>
  <c r="W48" i="4" s="1"/>
  <c r="U39" i="4"/>
  <c r="S39" i="4"/>
  <c r="Q39" i="4"/>
  <c r="O39" i="4"/>
  <c r="M39" i="4"/>
  <c r="K39" i="4"/>
  <c r="K42" i="4" s="1"/>
  <c r="I39" i="4"/>
  <c r="G39" i="4"/>
  <c r="F39" i="4"/>
  <c r="E39" i="4"/>
  <c r="D39" i="4"/>
  <c r="W38" i="4"/>
  <c r="G38" i="4"/>
  <c r="W37" i="4"/>
  <c r="G37" i="4"/>
  <c r="W36" i="4"/>
  <c r="K36" i="4"/>
  <c r="G36" i="4"/>
  <c r="K35" i="4"/>
  <c r="W35" i="4" s="1"/>
  <c r="W39" i="4" s="1"/>
  <c r="G35" i="4"/>
  <c r="S33" i="4"/>
  <c r="S42" i="4" s="1"/>
  <c r="Q33" i="4"/>
  <c r="Q42" i="4" s="1"/>
  <c r="O33" i="4"/>
  <c r="O42" i="4" s="1"/>
  <c r="M33" i="4"/>
  <c r="M42" i="4" s="1"/>
  <c r="K33" i="4"/>
  <c r="I33" i="4"/>
  <c r="I42" i="4" s="1"/>
  <c r="F33" i="4"/>
  <c r="E33" i="4"/>
  <c r="D33" i="4"/>
  <c r="S32" i="4"/>
  <c r="W31" i="4"/>
  <c r="G31" i="4"/>
  <c r="G33" i="4" s="1"/>
  <c r="W25" i="4"/>
  <c r="U21" i="4"/>
  <c r="S21" i="4"/>
  <c r="Q21" i="4"/>
  <c r="Q24" i="4" s="1"/>
  <c r="Q26" i="4" s="1"/>
  <c r="O21" i="4"/>
  <c r="O24" i="4" s="1"/>
  <c r="O26" i="4" s="1"/>
  <c r="M21" i="4"/>
  <c r="M24" i="4" s="1"/>
  <c r="M26" i="4" s="1"/>
  <c r="I21" i="4"/>
  <c r="F21" i="4"/>
  <c r="E21" i="4"/>
  <c r="D21" i="4"/>
  <c r="W20" i="4"/>
  <c r="G20" i="4"/>
  <c r="G19" i="4"/>
  <c r="K19" i="4" s="1"/>
  <c r="W19" i="4" s="1"/>
  <c r="G18" i="4"/>
  <c r="G21" i="4" s="1"/>
  <c r="W16" i="4"/>
  <c r="U16" i="4"/>
  <c r="U24" i="4" s="1"/>
  <c r="U26" i="4" s="1"/>
  <c r="S16" i="4"/>
  <c r="S24" i="4" s="1"/>
  <c r="S26" i="4" s="1"/>
  <c r="Q16" i="4"/>
  <c r="O16" i="4"/>
  <c r="M16" i="4"/>
  <c r="K16" i="4"/>
  <c r="I16" i="4"/>
  <c r="G16" i="4"/>
  <c r="F16" i="4"/>
  <c r="E16" i="4"/>
  <c r="D16" i="4"/>
  <c r="W15" i="4"/>
  <c r="G15" i="4"/>
  <c r="U13" i="4"/>
  <c r="S13" i="4"/>
  <c r="Q13" i="4"/>
  <c r="O13" i="4"/>
  <c r="M13" i="4"/>
  <c r="F13" i="4"/>
  <c r="F24" i="4" s="1"/>
  <c r="E13" i="4"/>
  <c r="E24" i="4" s="1"/>
  <c r="D13" i="4"/>
  <c r="D24" i="4" s="1"/>
  <c r="G12" i="4"/>
  <c r="K12" i="4" s="1"/>
  <c r="W12" i="4" s="1"/>
  <c r="G11" i="4"/>
  <c r="K11" i="4" s="1"/>
  <c r="W11" i="4" s="1"/>
  <c r="K10" i="4"/>
  <c r="W10" i="4" s="1"/>
  <c r="I10" i="4"/>
  <c r="I13" i="4" s="1"/>
  <c r="I24" i="4" s="1"/>
  <c r="G10" i="4"/>
  <c r="G9" i="4"/>
  <c r="K9" i="4" s="1"/>
  <c r="W9" i="4" s="1"/>
  <c r="G8" i="4"/>
  <c r="K8" i="4" s="1"/>
  <c r="G46" i="3"/>
  <c r="H41" i="3"/>
  <c r="H40" i="3"/>
  <c r="H39" i="3"/>
  <c r="H38" i="3"/>
  <c r="H32" i="3"/>
  <c r="H27" i="3"/>
  <c r="H26" i="3"/>
  <c r="H11" i="3"/>
  <c r="H12" i="3"/>
  <c r="H13" i="3"/>
  <c r="H10" i="3"/>
  <c r="D34" i="3"/>
  <c r="D42" i="3"/>
  <c r="C46" i="3"/>
  <c r="M47" i="4" l="1"/>
  <c r="M44" i="4"/>
  <c r="M49" i="4" s="1"/>
  <c r="O47" i="4"/>
  <c r="O44" i="4"/>
  <c r="O49" i="4" s="1"/>
  <c r="K13" i="4"/>
  <c r="W8" i="4"/>
  <c r="W13" i="4" s="1"/>
  <c r="I47" i="4"/>
  <c r="I44" i="4"/>
  <c r="I49" i="4" s="1"/>
  <c r="W32" i="4"/>
  <c r="W33" i="4" s="1"/>
  <c r="W42" i="4" s="1"/>
  <c r="Q47" i="4"/>
  <c r="Q44" i="4"/>
  <c r="Q49" i="4" s="1"/>
  <c r="S47" i="4"/>
  <c r="S44" i="4"/>
  <c r="S49" i="4" s="1"/>
  <c r="K44" i="4"/>
  <c r="G13" i="4"/>
  <c r="G24" i="4" s="1"/>
  <c r="K18" i="4"/>
  <c r="U32" i="4"/>
  <c r="U33" i="4" s="1"/>
  <c r="U42" i="4" s="1"/>
  <c r="G34" i="3"/>
  <c r="F39" i="3"/>
  <c r="E39" i="3"/>
  <c r="K21" i="4" l="1"/>
  <c r="K24" i="4" s="1"/>
  <c r="W18" i="4"/>
  <c r="W21" i="4" s="1"/>
  <c r="W24" i="4" s="1"/>
  <c r="W26" i="4" s="1"/>
  <c r="W44" i="4"/>
  <c r="U47" i="4"/>
  <c r="U44" i="4"/>
  <c r="U49" i="4" s="1"/>
  <c r="D44" i="3"/>
  <c r="D48" i="3" s="1"/>
  <c r="F27" i="3"/>
  <c r="E27" i="3"/>
  <c r="F26" i="3"/>
  <c r="E26" i="3"/>
  <c r="E13" i="3"/>
  <c r="F13" i="3"/>
  <c r="F12" i="3"/>
  <c r="E12" i="3"/>
  <c r="W47" i="4" l="1"/>
  <c r="K26" i="4"/>
  <c r="K49" i="4" s="1"/>
  <c r="K47" i="4"/>
  <c r="W49" i="4"/>
  <c r="C42" i="3"/>
  <c r="H34" i="3" l="1"/>
  <c r="C34" i="3"/>
  <c r="C44" i="3" s="1"/>
  <c r="C48" i="3" s="1"/>
  <c r="H46" i="3" l="1"/>
  <c r="G42" i="3"/>
  <c r="H42" i="3"/>
  <c r="H44" i="3" s="1"/>
  <c r="H48" i="3" l="1"/>
  <c r="H51" i="3" s="1"/>
  <c r="G44" i="3"/>
  <c r="G48" i="3" s="1"/>
  <c r="A37" i="3" l="1"/>
</calcChain>
</file>

<file path=xl/sharedStrings.xml><?xml version="1.0" encoding="utf-8"?>
<sst xmlns="http://schemas.openxmlformats.org/spreadsheetml/2006/main" count="184" uniqueCount="139">
  <si>
    <t>New York Transco LLC</t>
  </si>
  <si>
    <t>COLUMN A</t>
  </si>
  <si>
    <t>COLUMN B</t>
  </si>
  <si>
    <t>COLUMN C</t>
  </si>
  <si>
    <t>COLUMN D</t>
  </si>
  <si>
    <t>COLUMN E</t>
  </si>
  <si>
    <t>COLUMN F</t>
  </si>
  <si>
    <t>COLUMN G</t>
  </si>
  <si>
    <t>COLUMN H</t>
  </si>
  <si>
    <t>Line No.</t>
  </si>
  <si>
    <t>Description</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</si>
  <si>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</si>
  <si>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</si>
  <si>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</si>
  <si>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</si>
  <si>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</si>
  <si>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</si>
  <si>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</si>
  <si>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</si>
  <si>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</si>
  <si>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1a</t>
  </si>
  <si>
    <t>Federal Net Operating Loss Carryforward</t>
  </si>
  <si>
    <t>N</t>
  </si>
  <si>
    <t>1b</t>
  </si>
  <si>
    <t>Overcollection of Revenues</t>
  </si>
  <si>
    <t>1c</t>
  </si>
  <si>
    <t>Unearned TCC Revenue</t>
  </si>
  <si>
    <t>1d</t>
  </si>
  <si>
    <t>Preformation Costs</t>
  </si>
  <si>
    <t>1e</t>
  </si>
  <si>
    <t>1f</t>
  </si>
  <si>
    <t>1g</t>
  </si>
  <si>
    <t>1h</t>
  </si>
  <si>
    <t>1i</t>
  </si>
  <si>
    <t>1j</t>
  </si>
  <si>
    <t>1k</t>
  </si>
  <si>
    <t>Account 282</t>
  </si>
  <si>
    <t>2a</t>
  </si>
  <si>
    <t>None</t>
  </si>
  <si>
    <t>Account 283</t>
  </si>
  <si>
    <t>3a</t>
  </si>
  <si>
    <t>Carrying Charges on Preformation costs</t>
  </si>
  <si>
    <t>3b</t>
  </si>
  <si>
    <t>Prepaid Expenses</t>
  </si>
  <si>
    <t>3c</t>
  </si>
  <si>
    <t>3d</t>
  </si>
  <si>
    <t>3e</t>
  </si>
  <si>
    <t>Non-property gross up for Taxes</t>
  </si>
  <si>
    <t>Total Non-Property (sum lines 1-4)</t>
  </si>
  <si>
    <t>Property (Note A):</t>
  </si>
  <si>
    <t>Property Book-Tax Timing Difference - Account 190</t>
  </si>
  <si>
    <t>Property Book-Tax Timing Difference - Account 282</t>
  </si>
  <si>
    <t>ARAM</t>
  </si>
  <si>
    <t>P</t>
  </si>
  <si>
    <t>7a</t>
  </si>
  <si>
    <t>Property Book-Tax Timing Difference - Account 283</t>
  </si>
  <si>
    <t xml:space="preserve">Property Gross up for Taxes </t>
  </si>
  <si>
    <t>Total Property (sum lines 6-9)</t>
  </si>
  <si>
    <t>Total Non-Property &amp; Property and Amortization, including gross up for taxes (line 5 + line 10)</t>
  </si>
  <si>
    <t>Gross up for taxes included above</t>
  </si>
  <si>
    <t>Total Non-Property &amp; Property and Amortization, excluding gross up for taxes (line 11 - line 12)</t>
  </si>
  <si>
    <t>Average (Excess)/Deficient ADIT for Rate Year (line 13, Col. B/2 + line 13, Col. G/2)</t>
  </si>
  <si>
    <t>Notes:</t>
  </si>
  <si>
    <t>A</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</si>
  <si>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</si>
  <si>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t>
  </si>
  <si>
    <t>Beginning balance of year is the end of the prior year balance as reflected on FERC Form No. 1, pages 232 (Account 182.3) and 278 (Account 254).</t>
  </si>
  <si>
    <t>C</t>
  </si>
  <si>
    <t>In the event the Company populates the data enterable fields, it will support the data entered as just and reasonable in its annual update.</t>
  </si>
  <si>
    <t>D</t>
  </si>
  <si>
    <t>The amortization periods shall be consistent with the following:</t>
  </si>
  <si>
    <t>Protected Property &amp; Non-Property will be amortized using the Adjusted Rate  Assumption Methodology (ARAM)</t>
  </si>
  <si>
    <t>Unprotected federal net operating loss will be amortized on a straight-line basis over ten years.</t>
  </si>
  <si>
    <t>Unprotected Property &amp; Non-Property will be amortized on a straight-line basis over seven years.</t>
  </si>
  <si>
    <t>E</t>
  </si>
  <si>
    <t>The amortization will occur through FERC income statement Accounts 410.1. and 411.1, retroactive to January 1, 2018</t>
  </si>
  <si>
    <t>F</t>
  </si>
  <si>
    <t>Ending balance of year is the end of current year balance, as reflected on FERC Form No. 1, pages 232 (Account 182.3) and 278 (Account 254)</t>
  </si>
  <si>
    <t>COLUMN I</t>
  </si>
  <si>
    <t>COLUMN J</t>
  </si>
  <si>
    <t>ADIT Amortization (Account 410.1) (Note E)</t>
  </si>
  <si>
    <t>ADIT Amortization (Account 411.1) (Note E)</t>
  </si>
  <si>
    <t>Deficient ADIT - Account 182.3 (Note A)</t>
  </si>
  <si>
    <t>(Excess) ADIT - Account 254 (Note A)</t>
  </si>
  <si>
    <t xml:space="preserve">Attachment 11a - Excess &amp; Deficient ADIT </t>
  </si>
  <si>
    <t>Attachment 11b - Excess &amp; Deficient ADIT</t>
  </si>
  <si>
    <t>Deferred Tax Asset (Liability) (Notes A &amp; B)</t>
  </si>
  <si>
    <t>ADIT Offset to P&amp;L (Note B)</t>
  </si>
  <si>
    <t>(Excess) Deficient Deferred Income Taxes (Note B &amp; C)</t>
  </si>
  <si>
    <t>(Excess) Deficient Deferred Income Tax Activity post TCJA</t>
  </si>
  <si>
    <t>Book-Tax Temporary Difference</t>
  </si>
  <si>
    <t>Gross Accumulated Schedule M Adjustment 
(Prior to TCJA) (Note G)</t>
  </si>
  <si>
    <t>12/31/2017 ADIT Balance
(Prior to TCJA)</t>
  </si>
  <si>
    <t>12/31/2017 ADIT Balance
(After TCJA)</t>
  </si>
  <si>
    <t>Change in ADIT due to TCJA</t>
  </si>
  <si>
    <t>Tax Expense (Benefit)</t>
  </si>
  <si>
    <t>ADIT Offset to Regulatory Asset (Liability)</t>
  </si>
  <si>
    <t>Other Adjustments Including Gross-up True-ups</t>
  </si>
  <si>
    <t>2017 Return-to-Accrual Adjustment (Recorded in 2018)</t>
  </si>
  <si>
    <t>2018 Amortization (Note D &amp; E)</t>
  </si>
  <si>
    <t>2018 Return-to-Accrual Adjustment (Recorded in 2019)</t>
  </si>
  <si>
    <t>2019 Amortization (Note D &amp; E)</t>
  </si>
  <si>
    <t>12/31/2019 Ending Balance (Note F)</t>
  </si>
  <si>
    <t>Protected / Unprotected</t>
  </si>
  <si>
    <t>Non-Property Related Items:</t>
  </si>
  <si>
    <t>190 Accounts</t>
  </si>
  <si>
    <t>Federal NOL</t>
  </si>
  <si>
    <t>Unprotected</t>
  </si>
  <si>
    <t>Carrying Charge on Overcollection of Revenues</t>
  </si>
  <si>
    <t>Total For 190 Accounts:</t>
  </si>
  <si>
    <t>282 Accounts</t>
  </si>
  <si>
    <t>N/A</t>
  </si>
  <si>
    <t>Total For 282 Accounts:</t>
  </si>
  <si>
    <t>283 Accounts</t>
  </si>
  <si>
    <t>Carrying Charge on Preformation Costs</t>
  </si>
  <si>
    <t xml:space="preserve"> Gross-up on AFUDC</t>
  </si>
  <si>
    <t>Total For 283 Accounts:</t>
  </si>
  <si>
    <t>Total Non-Property Related Items:</t>
  </si>
  <si>
    <t>Net (Excess) Deficient Deferred Income Taxes (excluding Gross-up)</t>
  </si>
  <si>
    <t>Net Tax Gross-up</t>
  </si>
  <si>
    <t>Net (Excess) Deficient Deferred Income Taxes (including Gross-up)</t>
  </si>
  <si>
    <t>Property Related Items:</t>
  </si>
  <si>
    <t>Normalized Federal Timing Differences</t>
  </si>
  <si>
    <t>Protected</t>
  </si>
  <si>
    <t>Normalized State and Local Timing Differences, Net of Federal</t>
  </si>
  <si>
    <t>AFUDC Equity- Federal</t>
  </si>
  <si>
    <t>AFUDC Equity- State and Local, net of Federal</t>
  </si>
  <si>
    <t>Total Property Related Items:</t>
  </si>
  <si>
    <t>Total Property and Non-property Related Items:</t>
  </si>
  <si>
    <t xml:space="preserve">12/31/2017 ADIT Balances above do not reflect Gross-up on Excess Deferred Income Tax </t>
  </si>
  <si>
    <t xml:space="preserve">B </t>
  </si>
  <si>
    <t>Upon a tax rate change (federal, state and/or, if applicable, state apportionments),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</si>
  <si>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Reflects the end of 2017 balance, as reflected on FERC Form No. 1, pages 232 (Account 182.3) and 278 (Account 254)</t>
  </si>
  <si>
    <t>The amortization will occur through FERC income statement Accounts 410.1. and 411.1, retroactive to January 1, 2018 and starting in 2020.</t>
  </si>
  <si>
    <t>Ending balance of year is the end of 2019 balance, as reflected on FERC Form No. 1, pages 232 (Account 182.3) and 278 (Account 254)</t>
  </si>
  <si>
    <t>G</t>
  </si>
  <si>
    <t>Amount represent the cumulative gross Schedule M amount at the time of the revaluation due to a tax law change.</t>
  </si>
  <si>
    <t>COLUMN K</t>
  </si>
  <si>
    <t>COLUMN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</si>
</sst>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quot;$&quot;#,##0.00"/>
    <numFmt numFmtId="165" formatCode="_(* #,##0_);_(* \(#,##0\);_(* &quot;-&quot;??_);_(@_)"/>
    <numFmt numFmtId="166" formatCode="_(* #,##0.000_);_(* \(#,##0.000\);_(* &quot;-&quot;??_);_(@_)"/>
  </numFmts>
  <fonts count="35">
    <font>
      <sz val="11"/>
      <color theme="1"/>
      <name val="Calibri"/>
      <family val="2"/>
      <scheme val="minor"/>
    </font>
    <font>
      <sz val="11"/>
      <color theme="1"/>
      <name val="Calibri"/>
      <family val="2"/>
      <scheme val="minor"/>
    </font>
    <font>
      <b/>
      <sz val="11"/>
      <color theme="1"/>
      <name val="Calibri"/>
      <family val="2"/>
      <scheme val="minor"/>
    </font>
    <font>
      <sz val="12"/>
      <name val="Arial MT"/>
    </font>
    <font>
      <b/>
      <sz val="12"/>
      <name val="Times New Roman"/>
      <family val="1"/>
    </font>
    <font>
      <sz val="12"/>
      <name val="Times New Roman"/>
      <family val="1"/>
    </font>
    <font>
      <b/>
      <sz val="12"/>
      <name val="Calibri"/>
      <family val="2"/>
      <scheme val="minor"/>
    </font>
    <font>
      <sz val="10"/>
      <name val="Arial"/>
      <family val="2"/>
    </font>
    <font>
      <b/>
      <sz val="14"/>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name val="Arial Narrow"/>
      <family val="2"/>
    </font>
    <font>
      <sz val="10"/>
      <name val="Arial Narrow"/>
      <family val="2"/>
    </font>
    <font>
      <b/>
      <sz val="10"/>
      <color rgb="FFFF0000"/>
      <name val="Arial Narrow"/>
      <family val="2"/>
    </font>
    <font>
      <b/>
      <sz val="10"/>
      <name val="Arial Narrow"/>
      <family val="2"/>
    </font>
    <font>
      <sz val="10"/>
      <color theme="1"/>
      <name val="Arial Narrow"/>
      <family val="2"/>
    </font>
    <font>
      <b/>
      <sz val="10"/>
      <color theme="1"/>
      <name val="Arial Narrow"/>
      <family val="2"/>
    </font>
    <font>
      <b/>
      <u/>
      <sz val="11"/>
      <color theme="1"/>
      <name val="Calibri"/>
      <family val="2"/>
      <scheme val="minor"/>
    </font>
    <font>
      <sz val="11"/>
      <name val="Calibri"/>
      <family val="2"/>
      <scheme val="minor"/>
    </font>
    <font>
      <b/>
      <sz val="14"/>
      <color theme="1"/>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51">
    <xf numFmtId="0" fontId="0" fillId="0" borderId="0"/>
    <xf numFmtId="164" fontId="3" fillId="0" borderId="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6" applyNumberFormat="0" applyAlignment="0" applyProtection="0"/>
    <xf numFmtId="0" fontId="18" fillId="6" borderId="7" applyNumberFormat="0" applyAlignment="0" applyProtection="0"/>
    <xf numFmtId="0" fontId="19" fillId="6" borderId="6" applyNumberFormat="0" applyAlignment="0" applyProtection="0"/>
    <xf numFmtId="0" fontId="20" fillId="0" borderId="8" applyNumberFormat="0" applyFill="0" applyAlignment="0" applyProtection="0"/>
    <xf numFmtId="0" fontId="21" fillId="7" borderId="9" applyNumberFormat="0" applyAlignment="0" applyProtection="0"/>
    <xf numFmtId="0" fontId="22" fillId="0" borderId="0" applyNumberFormat="0" applyFill="0" applyBorder="0" applyAlignment="0" applyProtection="0"/>
    <xf numFmtId="0" fontId="1" fillId="8" borderId="10" applyNumberFormat="0" applyFont="0" applyAlignment="0" applyProtection="0"/>
    <xf numFmtId="0" fontId="23" fillId="0" borderId="0" applyNumberFormat="0" applyFill="0" applyBorder="0" applyAlignment="0" applyProtection="0"/>
    <xf numFmtId="0" fontId="2"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cellStyleXfs>
  <cellXfs count="161">
    <xf numFmtId="0" fontId="0" fillId="0" borderId="0" xfId="0"/>
    <xf numFmtId="0" fontId="1" fillId="0" borderId="0" xfId="2"/>
    <xf numFmtId="0" fontId="1" fillId="0" borderId="0" xfId="2" applyAlignment="1">
      <alignment horizontal="center"/>
    </xf>
    <xf numFmtId="165" fontId="6" fillId="0" borderId="0" xfId="5" applyNumberFormat="1" applyFont="1" applyFill="1" applyBorder="1"/>
    <xf numFmtId="165" fontId="0" fillId="0" borderId="0" xfId="5" applyNumberFormat="1" applyFont="1"/>
    <xf numFmtId="165" fontId="0" fillId="0" borderId="0" xfId="5" applyNumberFormat="1" applyFont="1" applyFill="1"/>
    <xf numFmtId="0" fontId="1" fillId="0" borderId="0" xfId="2" applyAlignment="1">
      <alignment horizontal="right"/>
    </xf>
    <xf numFmtId="0" fontId="4" fillId="0" borderId="0" xfId="0" applyFont="1" applyAlignment="1">
      <alignment vertical="center"/>
    </xf>
    <xf numFmtId="0" fontId="5" fillId="0" borderId="0" xfId="0" applyFont="1"/>
    <xf numFmtId="0" fontId="5" fillId="0" borderId="0" xfId="0" applyFont="1" applyAlignment="1">
      <alignment horizontal="right" vertical="center"/>
    </xf>
    <xf numFmtId="0" fontId="1" fillId="0" borderId="0" xfId="7"/>
    <xf numFmtId="0" fontId="5" fillId="0" borderId="0" xfId="0" applyFont="1" applyAlignment="1">
      <alignment horizontal="right"/>
    </xf>
    <xf numFmtId="43" fontId="0" fillId="0" borderId="0" xfId="6" applyFont="1"/>
    <xf numFmtId="43" fontId="0" fillId="0" borderId="0" xfId="6" applyFont="1" applyFill="1"/>
    <xf numFmtId="43" fontId="1" fillId="0" borderId="0" xfId="6"/>
    <xf numFmtId="43" fontId="5" fillId="0" borderId="0" xfId="6" applyFont="1"/>
    <xf numFmtId="0" fontId="25" fillId="0" borderId="0" xfId="4" applyFont="1" applyAlignment="1">
      <alignment horizontal="center"/>
    </xf>
    <xf numFmtId="43" fontId="25" fillId="0" borderId="0" xfId="6" applyFont="1" applyAlignment="1">
      <alignment horizontal="center"/>
    </xf>
    <xf numFmtId="43" fontId="26" fillId="0" borderId="0" xfId="6" applyFont="1" applyFill="1" applyAlignment="1">
      <alignment vertical="top"/>
    </xf>
    <xf numFmtId="165" fontId="26" fillId="0" borderId="0" xfId="9" applyNumberFormat="1" applyFont="1" applyFill="1" applyAlignment="1">
      <alignment vertical="top"/>
    </xf>
    <xf numFmtId="165" fontId="26" fillId="0" borderId="0" xfId="9" applyNumberFormat="1" applyFont="1" applyAlignment="1">
      <alignment vertical="top"/>
    </xf>
    <xf numFmtId="43" fontId="26" fillId="0" borderId="0" xfId="6" applyFont="1" applyAlignment="1">
      <alignment vertical="top"/>
    </xf>
    <xf numFmtId="0" fontId="29" fillId="0" borderId="0" xfId="7" applyFont="1"/>
    <xf numFmtId="0" fontId="29" fillId="0" borderId="0" xfId="2" applyFont="1"/>
    <xf numFmtId="0" fontId="28" fillId="0" borderId="0" xfId="0" applyFont="1"/>
    <xf numFmtId="0" fontId="29" fillId="0" borderId="0" xfId="2" applyFont="1" applyAlignment="1">
      <alignment horizontal="center" vertical="center"/>
    </xf>
    <xf numFmtId="43" fontId="29" fillId="0" borderId="0" xfId="6" applyFont="1"/>
    <xf numFmtId="0" fontId="28" fillId="0" borderId="1" xfId="2" applyFont="1" applyBorder="1" applyAlignment="1">
      <alignment horizontal="center" vertical="center" wrapText="1"/>
    </xf>
    <xf numFmtId="43" fontId="28" fillId="0" borderId="1" xfId="6" applyFont="1" applyBorder="1" applyAlignment="1">
      <alignment horizontal="center" vertical="center" wrapText="1"/>
    </xf>
    <xf numFmtId="0" fontId="28" fillId="0" borderId="0" xfId="2" applyFont="1" applyAlignment="1">
      <alignment horizontal="center" vertical="center" wrapText="1"/>
    </xf>
    <xf numFmtId="0" fontId="28" fillId="0" borderId="0" xfId="2" applyFont="1" applyAlignment="1">
      <alignment vertical="center" wrapText="1"/>
    </xf>
    <xf numFmtId="43" fontId="28" fillId="0" borderId="0" xfId="6" applyFont="1" applyAlignment="1">
      <alignment horizontal="center" vertical="center" wrapText="1"/>
    </xf>
    <xf numFmtId="0" fontId="28" fillId="0" borderId="0" xfId="2" applyFont="1" applyAlignment="1">
      <alignment horizontal="center" wrapText="1"/>
    </xf>
    <xf numFmtId="0" fontId="29" fillId="0" borderId="0" xfId="2" applyFont="1" applyAlignment="1">
      <alignment horizontal="center"/>
    </xf>
    <xf numFmtId="0" fontId="26" fillId="33" borderId="0" xfId="4" applyFont="1" applyFill="1" applyAlignment="1">
      <alignment wrapText="1"/>
    </xf>
    <xf numFmtId="164" fontId="26" fillId="0" borderId="0" xfId="1" applyFont="1"/>
    <xf numFmtId="0" fontId="26" fillId="0" borderId="0" xfId="1" applyNumberFormat="1" applyFont="1"/>
    <xf numFmtId="165" fontId="29" fillId="0" borderId="0" xfId="2" applyNumberFormat="1" applyFont="1"/>
    <xf numFmtId="0" fontId="30" fillId="0" borderId="0" xfId="2" applyFont="1"/>
    <xf numFmtId="165" fontId="29" fillId="0" borderId="0" xfId="5" applyNumberFormat="1" applyFont="1"/>
    <xf numFmtId="165" fontId="28" fillId="0" borderId="0" xfId="5" applyNumberFormat="1" applyFont="1" applyFill="1" applyBorder="1"/>
    <xf numFmtId="0" fontId="28" fillId="0" borderId="0" xfId="2" applyFont="1"/>
    <xf numFmtId="165" fontId="29" fillId="0" borderId="0" xfId="6" applyNumberFormat="1" applyFont="1"/>
    <xf numFmtId="43" fontId="29" fillId="0" borderId="0" xfId="2" applyNumberFormat="1" applyFont="1"/>
    <xf numFmtId="0" fontId="26" fillId="0" borderId="0" xfId="7" applyFont="1" applyAlignment="1">
      <alignment vertical="top"/>
    </xf>
    <xf numFmtId="165" fontId="28" fillId="0" borderId="0" xfId="9" applyNumberFormat="1" applyFont="1" applyFill="1" applyBorder="1" applyAlignment="1">
      <alignment vertical="top"/>
    </xf>
    <xf numFmtId="43" fontId="29" fillId="0" borderId="0" xfId="6" applyFont="1" applyFill="1"/>
    <xf numFmtId="165" fontId="29" fillId="0" borderId="0" xfId="5" applyNumberFormat="1" applyFont="1" applyFill="1"/>
    <xf numFmtId="41" fontId="26" fillId="33" borderId="0" xfId="4" applyNumberFormat="1" applyFont="1" applyFill="1" applyAlignment="1">
      <alignment wrapText="1"/>
    </xf>
    <xf numFmtId="41" fontId="26" fillId="0" borderId="0" xfId="6" applyNumberFormat="1" applyFont="1" applyFill="1" applyAlignment="1">
      <alignment vertical="center"/>
    </xf>
    <xf numFmtId="41" fontId="26" fillId="0" borderId="0" xfId="5" applyNumberFormat="1" applyFont="1" applyFill="1" applyAlignment="1">
      <alignment vertical="center"/>
    </xf>
    <xf numFmtId="41" fontId="28" fillId="0" borderId="0" xfId="6" applyNumberFormat="1" applyFont="1" applyAlignment="1">
      <alignment horizontal="center" vertical="center" wrapText="1"/>
    </xf>
    <xf numFmtId="41" fontId="28" fillId="0" borderId="0" xfId="2" applyNumberFormat="1" applyFont="1" applyAlignment="1">
      <alignment horizontal="center" vertical="center" wrapText="1"/>
    </xf>
    <xf numFmtId="41" fontId="26" fillId="0" borderId="0" xfId="6" applyNumberFormat="1" applyFont="1"/>
    <xf numFmtId="41" fontId="26" fillId="0" borderId="0" xfId="1" applyNumberFormat="1" applyFont="1"/>
    <xf numFmtId="41" fontId="26" fillId="0" borderId="2" xfId="6" applyNumberFormat="1" applyFont="1" applyFill="1" applyBorder="1" applyAlignment="1">
      <alignment vertical="center"/>
    </xf>
    <xf numFmtId="41" fontId="26" fillId="0" borderId="2" xfId="5" applyNumberFormat="1" applyFont="1" applyFill="1" applyBorder="1" applyAlignment="1">
      <alignment vertical="center"/>
    </xf>
    <xf numFmtId="41" fontId="28" fillId="0" borderId="0" xfId="6" applyNumberFormat="1" applyFont="1" applyFill="1" applyBorder="1"/>
    <xf numFmtId="41" fontId="29" fillId="0" borderId="0" xfId="5" applyNumberFormat="1" applyFont="1"/>
    <xf numFmtId="41" fontId="29" fillId="0" borderId="0" xfId="6" applyNumberFormat="1" applyFont="1"/>
    <xf numFmtId="41" fontId="28" fillId="0" borderId="0" xfId="5" applyNumberFormat="1" applyFont="1" applyFill="1" applyBorder="1"/>
    <xf numFmtId="41" fontId="28" fillId="0" borderId="0" xfId="6" applyNumberFormat="1" applyFont="1"/>
    <xf numFmtId="41" fontId="27" fillId="0" borderId="0" xfId="6" applyNumberFormat="1" applyFont="1" applyFill="1" applyBorder="1" applyAlignment="1">
      <alignment vertical="center"/>
    </xf>
    <xf numFmtId="41" fontId="28" fillId="0" borderId="0" xfId="5" applyNumberFormat="1" applyFont="1" applyFill="1"/>
    <xf numFmtId="41" fontId="29" fillId="0" borderId="0" xfId="2" applyNumberFormat="1" applyFont="1"/>
    <xf numFmtId="41" fontId="29" fillId="0" borderId="2" xfId="2" applyNumberFormat="1" applyFont="1" applyBorder="1"/>
    <xf numFmtId="41" fontId="28" fillId="0" borderId="0" xfId="2" applyNumberFormat="1" applyFont="1"/>
    <xf numFmtId="0" fontId="29" fillId="0" borderId="0" xfId="2" applyFont="1" applyAlignment="1">
      <alignment horizontal="left"/>
    </xf>
    <xf numFmtId="0" fontId="29" fillId="0" borderId="0" xfId="2" applyFont="1" applyAlignment="1">
      <alignment horizontal="center" vertical="top"/>
    </xf>
    <xf numFmtId="41" fontId="26" fillId="0" borderId="0" xfId="6" applyNumberFormat="1" applyFont="1" applyFill="1" applyBorder="1" applyAlignment="1" applyProtection="1">
      <alignment horizontal="right" vertical="center" wrapText="1"/>
    </xf>
    <xf numFmtId="41" fontId="29" fillId="0" borderId="0" xfId="6" applyNumberFormat="1" applyFont="1" applyBorder="1"/>
    <xf numFmtId="41" fontId="26" fillId="0" borderId="0" xfId="4" applyNumberFormat="1" applyFont="1" applyAlignment="1">
      <alignment wrapText="1"/>
    </xf>
    <xf numFmtId="41" fontId="28" fillId="0" borderId="12" xfId="6" applyNumberFormat="1" applyFont="1" applyBorder="1"/>
    <xf numFmtId="0" fontId="30" fillId="0" borderId="0" xfId="2" applyFont="1" applyAlignment="1">
      <alignment horizontal="center"/>
    </xf>
    <xf numFmtId="41" fontId="28" fillId="0" borderId="0" xfId="4" applyNumberFormat="1" applyFont="1" applyAlignment="1">
      <alignment wrapText="1"/>
    </xf>
    <xf numFmtId="41" fontId="30" fillId="0" borderId="12" xfId="5" applyNumberFormat="1" applyFont="1" applyBorder="1"/>
    <xf numFmtId="41" fontId="28" fillId="0" borderId="12" xfId="5" applyNumberFormat="1" applyFont="1" applyBorder="1"/>
    <xf numFmtId="41" fontId="28" fillId="0" borderId="12" xfId="4" applyNumberFormat="1" applyFont="1" applyBorder="1" applyAlignment="1">
      <alignment wrapText="1"/>
    </xf>
    <xf numFmtId="41" fontId="30" fillId="0" borderId="12" xfId="6" applyNumberFormat="1" applyFont="1" applyBorder="1"/>
    <xf numFmtId="165" fontId="30" fillId="0" borderId="0" xfId="6" applyNumberFormat="1" applyFont="1"/>
    <xf numFmtId="0" fontId="28" fillId="0" borderId="0" xfId="2" applyFont="1" applyAlignment="1">
      <alignment wrapText="1"/>
    </xf>
    <xf numFmtId="165" fontId="28" fillId="0" borderId="0" xfId="4" applyNumberFormat="1" applyFont="1" applyAlignment="1">
      <alignment wrapText="1"/>
    </xf>
    <xf numFmtId="43" fontId="30" fillId="0" borderId="0" xfId="2" applyNumberFormat="1" applyFont="1"/>
    <xf numFmtId="43" fontId="29" fillId="0" borderId="2" xfId="2" applyNumberFormat="1" applyFont="1" applyBorder="1"/>
    <xf numFmtId="0" fontId="29" fillId="0" borderId="0" xfId="2" applyFont="1" applyAlignment="1">
      <alignment horizontal="left" vertical="top" wrapText="1"/>
    </xf>
    <xf numFmtId="0" fontId="29" fillId="0" borderId="0" xfId="2" applyFont="1" applyAlignment="1">
      <alignment horizontal="left" vertical="top" wrapText="1"/>
    </xf>
    <xf numFmtId="41" fontId="29" fillId="0" borderId="0" xfId="2" applyNumberFormat="1" applyFont="1" applyAlignment="1">
      <alignment horizontal="center"/>
    </xf>
    <xf numFmtId="41" fontId="30" fillId="0" borderId="0" xfId="2" applyNumberFormat="1" applyFont="1"/>
    <xf numFmtId="41" fontId="30" fillId="0" borderId="0" xfId="2" applyNumberFormat="1" applyFont="1" applyAlignment="1">
      <alignment horizontal="center"/>
    </xf>
    <xf numFmtId="0" fontId="5" fillId="0" borderId="0" xfId="0" applyFont="1" applyFill="1" applyAlignment="1">
      <alignment horizontal="right"/>
    </xf>
    <xf numFmtId="0" fontId="28" fillId="0" borderId="0" xfId="0" applyFont="1" applyFill="1"/>
    <xf numFmtId="0" fontId="25" fillId="0" borderId="0" xfId="4" applyFont="1" applyFill="1" applyAlignment="1">
      <alignment horizontal="center"/>
    </xf>
    <xf numFmtId="0" fontId="29" fillId="0" borderId="0" xfId="2" applyFont="1" applyFill="1"/>
    <xf numFmtId="0" fontId="28" fillId="0" borderId="1" xfId="2"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3" xfId="0" applyBorder="1"/>
    <xf numFmtId="0" fontId="0" fillId="0" borderId="14" xfId="0" applyBorder="1"/>
    <xf numFmtId="0" fontId="0" fillId="0" borderId="15" xfId="0" applyBorder="1" applyAlignment="1">
      <alignment horizontal="center" vertical="center"/>
    </xf>
    <xf numFmtId="0" fontId="0" fillId="34" borderId="1" xfId="0" applyFill="1" applyBorder="1" applyAlignment="1">
      <alignment horizontal="center" vertical="center" wrapText="1"/>
    </xf>
    <xf numFmtId="0" fontId="0" fillId="34" borderId="16" xfId="0"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43" fontId="0" fillId="34" borderId="16" xfId="6" applyFont="1" applyFill="1" applyBorder="1" applyAlignment="1">
      <alignment horizontal="center" vertical="center" wrapText="1"/>
    </xf>
    <xf numFmtId="0" fontId="31" fillId="0" borderId="0" xfId="0" applyFont="1"/>
    <xf numFmtId="0" fontId="0" fillId="0" borderId="0" xfId="0" applyAlignment="1">
      <alignment horizontal="center" vertical="center" wrapText="1"/>
    </xf>
    <xf numFmtId="165" fontId="0" fillId="0" borderId="0" xfId="6" applyNumberFormat="1" applyFont="1"/>
    <xf numFmtId="165" fontId="0" fillId="34" borderId="0" xfId="6" applyNumberFormat="1" applyFont="1" applyFill="1"/>
    <xf numFmtId="165" fontId="0" fillId="0" borderId="0" xfId="6" applyNumberFormat="1" applyFont="1" applyFill="1"/>
    <xf numFmtId="0" fontId="0" fillId="34" borderId="0" xfId="0" applyFill="1" applyAlignment="1">
      <alignment horizontal="center"/>
    </xf>
    <xf numFmtId="166" fontId="0" fillId="0" borderId="0" xfId="0" applyNumberFormat="1"/>
    <xf numFmtId="43" fontId="0" fillId="34" borderId="0" xfId="6" applyFont="1" applyFill="1"/>
    <xf numFmtId="165" fontId="0" fillId="0" borderId="14" xfId="6" applyNumberFormat="1" applyFont="1" applyFill="1" applyBorder="1"/>
    <xf numFmtId="165" fontId="0" fillId="0" borderId="12" xfId="6" applyNumberFormat="1" applyFont="1" applyFill="1" applyBorder="1"/>
    <xf numFmtId="43" fontId="0" fillId="0" borderId="12" xfId="6" applyFont="1" applyFill="1" applyBorder="1"/>
    <xf numFmtId="165" fontId="0" fillId="0" borderId="0" xfId="6" applyNumberFormat="1" applyFont="1" applyFill="1" applyBorder="1"/>
    <xf numFmtId="0" fontId="2" fillId="0" borderId="0" xfId="0" applyFont="1"/>
    <xf numFmtId="43" fontId="0" fillId="0" borderId="0" xfId="6" applyFont="1" applyFill="1" applyBorder="1"/>
    <xf numFmtId="165" fontId="1" fillId="34" borderId="0" xfId="6" applyNumberFormat="1" applyFont="1" applyFill="1"/>
    <xf numFmtId="165" fontId="0" fillId="34" borderId="0" xfId="6" applyNumberFormat="1" applyFont="1" applyFill="1" applyBorder="1"/>
    <xf numFmtId="43" fontId="2" fillId="0" borderId="0" xfId="6" applyFont="1" applyFill="1" applyBorder="1"/>
    <xf numFmtId="165" fontId="2" fillId="0" borderId="0" xfId="6" applyNumberFormat="1" applyFont="1" applyFill="1"/>
    <xf numFmtId="165" fontId="2" fillId="0" borderId="0" xfId="6" applyNumberFormat="1" applyFont="1" applyFill="1" applyBorder="1"/>
    <xf numFmtId="165" fontId="2" fillId="0" borderId="18" xfId="6" applyNumberFormat="1" applyFont="1" applyFill="1" applyBorder="1"/>
    <xf numFmtId="0" fontId="2" fillId="0" borderId="0" xfId="0" applyFont="1" applyAlignment="1">
      <alignment horizontal="center"/>
    </xf>
    <xf numFmtId="43" fontId="0" fillId="0" borderId="14" xfId="6" applyFont="1" applyFill="1" applyBorder="1"/>
    <xf numFmtId="165" fontId="0" fillId="34" borderId="0" xfId="6" quotePrefix="1" applyNumberFormat="1" applyFont="1" applyFill="1"/>
    <xf numFmtId="165" fontId="0" fillId="34" borderId="0" xfId="0" applyNumberFormat="1" applyFill="1"/>
    <xf numFmtId="165" fontId="1" fillId="0" borderId="0" xfId="6" applyNumberFormat="1" applyFont="1" applyFill="1"/>
    <xf numFmtId="43" fontId="2" fillId="0" borderId="0" xfId="6" applyFont="1" applyFill="1"/>
    <xf numFmtId="165" fontId="22" fillId="0" borderId="0" xfId="6" applyNumberFormat="1" applyFont="1"/>
    <xf numFmtId="165" fontId="0" fillId="0" borderId="0" xfId="0" applyNumberFormat="1"/>
    <xf numFmtId="0" fontId="1" fillId="0" borderId="0" xfId="2" applyAlignment="1">
      <alignment horizontal="left"/>
    </xf>
    <xf numFmtId="165" fontId="22" fillId="0" borderId="0" xfId="0" applyNumberFormat="1" applyFont="1"/>
    <xf numFmtId="0" fontId="1" fillId="0" borderId="0" xfId="2" applyAlignment="1">
      <alignment horizontal="center" vertical="top"/>
    </xf>
    <xf numFmtId="0" fontId="0" fillId="0" borderId="0" xfId="2" applyFont="1" applyAlignment="1">
      <alignment horizontal="center" vertical="top"/>
    </xf>
    <xf numFmtId="0" fontId="0" fillId="0" borderId="0" xfId="2" applyFont="1" applyAlignment="1">
      <alignment vertical="top"/>
    </xf>
    <xf numFmtId="0" fontId="1" fillId="0" borderId="0" xfId="2" applyAlignment="1">
      <alignment vertical="top"/>
    </xf>
    <xf numFmtId="165" fontId="0" fillId="0" borderId="0" xfId="5" applyNumberFormat="1" applyFont="1" applyFill="1" applyAlignment="1">
      <alignment vertical="top"/>
    </xf>
    <xf numFmtId="165" fontId="0" fillId="0" borderId="0" xfId="5" applyNumberFormat="1" applyFont="1" applyAlignment="1">
      <alignment vertical="top"/>
    </xf>
    <xf numFmtId="0" fontId="32" fillId="0" borderId="0" xfId="7" applyFont="1" applyAlignment="1">
      <alignment vertical="top"/>
    </xf>
    <xf numFmtId="0" fontId="28" fillId="0" borderId="0" xfId="0" applyFont="1" applyAlignment="1">
      <alignment horizontal="center"/>
    </xf>
    <xf numFmtId="0" fontId="29" fillId="0" borderId="0" xfId="2" applyFont="1" applyAlignment="1">
      <alignment horizontal="left" vertical="top" wrapText="1"/>
    </xf>
    <xf numFmtId="0" fontId="8"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0" fillId="0" borderId="0" xfId="2" applyFont="1" applyAlignment="1">
      <alignment horizontal="left" vertical="top" wrapText="1"/>
    </xf>
    <xf numFmtId="0" fontId="1" fillId="0" borderId="0" xfId="2" applyAlignment="1">
      <alignment horizontal="left" vertical="top" wrapText="1"/>
    </xf>
    <xf numFmtId="0" fontId="0" fillId="0" borderId="0" xfId="0" applyAlignment="1">
      <alignment wrapText="1"/>
    </xf>
    <xf numFmtId="0" fontId="33" fillId="0" borderId="0" xfId="0" applyFont="1" applyAlignment="1">
      <alignment horizontal="center"/>
    </xf>
    <xf numFmtId="0" fontId="33" fillId="0" borderId="0" xfId="0" applyFont="1"/>
    <xf numFmtId="0" fontId="34" fillId="0" borderId="0" xfId="0" applyFont="1" applyAlignment="1">
      <alignment horizontal="center"/>
    </xf>
    <xf numFmtId="0" fontId="34" fillId="0" borderId="0" xfId="0" applyFon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2" quotePrefix="1" applyFont="1" applyAlignment="1">
      <alignment horizontal="left" vertical="top" wrapText="1"/>
    </xf>
  </cellXfs>
  <cellStyles count="51">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6" builtinId="3"/>
    <cellStyle name="Comma 3" xfId="5" xr:uid="{00000000-0005-0000-0000-00001C000000}"/>
    <cellStyle name="Comma 3 2" xfId="9" xr:uid="{00000000-0005-0000-0000-00001D000000}"/>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1" builtinId="24" customBuiltin="1"/>
    <cellStyle name="Neutral" xfId="17" builtinId="28" customBuiltin="1"/>
    <cellStyle name="Normal" xfId="0" builtinId="0"/>
    <cellStyle name="Normal 10" xfId="3" xr:uid="{00000000-0005-0000-0000-000028000000}"/>
    <cellStyle name="Normal 10 2" xfId="8" xr:uid="{00000000-0005-0000-0000-000029000000}"/>
    <cellStyle name="Normal 2" xfId="1" xr:uid="{00000000-0005-0000-0000-00002A000000}"/>
    <cellStyle name="Normal 2 3" xfId="4" xr:uid="{00000000-0005-0000-0000-00002B000000}"/>
    <cellStyle name="Normal 5" xfId="2" xr:uid="{00000000-0005-0000-0000-00002C000000}"/>
    <cellStyle name="Normal 5 4" xfId="7" xr:uid="{00000000-0005-0000-0000-00002D000000}"/>
    <cellStyle name="Note" xfId="24" builtinId="10" customBuiltin="1"/>
    <cellStyle name="Output" xfId="19" builtinId="21" customBuiltin="1"/>
    <cellStyle name="Title" xfId="10" builtinId="15" customBuiltin="1"/>
    <cellStyle name="Total" xfId="26" builtinId="25" customBuiltin="1"/>
    <cellStyle name="Warning Text" xfId="23" builtinId="11" customBuiltin="1"/>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1"/>
  <sheetViews>
    <sheetView tabSelected="1" zoomScaleNormal="100" workbookViewId="0">
      <selection activeCell="M6" sqref="M6"/>
    </sheetView>
  </sheetViews>
  <sheetFormatPr defaultColWidth="8.88671875" defaultRowHeight="14.4"/>
  <cols>
    <col min="1" max="1" width="5.44140625" style="1" customWidth="1"/>
    <col min="2" max="2" width="39.88671875" style="1" customWidth="1"/>
    <col min="3" max="4" width="19.44140625" style="14" customWidth="1"/>
    <col min="5" max="5" width="17.109375" style="1" customWidth="1"/>
    <col min="6" max="6" width="19.44140625" style="1" customWidth="1"/>
    <col min="7" max="7" width="13.6640625" style="1" customWidth="1"/>
    <col min="8" max="8" width="19.44140625" style="1" customWidth="1"/>
    <col min="9" max="13" width="14.44140625" style="1" customWidth="1"/>
    <col min="14" max="14" width="14.5546875" style="1" bestFit="1" customWidth="1"/>
    <col min="15" max="15" width="8.88671875" style="1"/>
    <col min="16" max="16" width="11.109375" style="1" bestFit="1" customWidth="1"/>
    <col min="17" max="17" width="11.5546875" style="1" bestFit="1" customWidth="1"/>
    <col min="18" max="16384" width="8.88671875" style="1"/>
  </cols>
  <sheetData>
    <row r="1" spans="1:13" ht="17.399999999999999">
      <c r="A1" s="144" t="s">
        <v>0</v>
      </c>
      <c r="B1" s="145"/>
      <c r="C1" s="145"/>
      <c r="D1" s="145"/>
      <c r="E1" s="145"/>
      <c r="F1" s="145"/>
      <c r="G1" s="145"/>
      <c r="H1" s="145"/>
      <c r="I1" s="145"/>
      <c r="J1" s="145"/>
      <c r="K1" s="145"/>
      <c r="L1" s="145"/>
      <c r="M1" s="145"/>
    </row>
    <row r="2" spans="1:13" ht="15.6">
      <c r="A2" s="146" t="s">
        <v>84</v>
      </c>
      <c r="B2" s="145"/>
      <c r="C2" s="145"/>
      <c r="D2" s="145"/>
      <c r="E2" s="145"/>
      <c r="F2" s="145"/>
      <c r="G2" s="145"/>
      <c r="H2" s="145"/>
      <c r="I2" s="145"/>
      <c r="J2" s="145"/>
      <c r="K2" s="145"/>
      <c r="L2" s="145"/>
      <c r="M2" s="145"/>
    </row>
    <row r="3" spans="1:13" ht="15.6">
      <c r="A3" s="7"/>
      <c r="B3" s="7"/>
      <c r="C3" s="15"/>
      <c r="D3" s="15"/>
      <c r="E3" s="8"/>
      <c r="F3" s="9"/>
      <c r="G3" s="10"/>
      <c r="H3" s="10"/>
      <c r="I3" s="11"/>
      <c r="J3" s="89"/>
      <c r="K3" s="89"/>
      <c r="L3" s="89"/>
      <c r="M3" s="89"/>
    </row>
    <row r="4" spans="1:13" s="23" customFormat="1" ht="13.8">
      <c r="A4" s="22"/>
      <c r="B4" s="142"/>
      <c r="C4" s="142"/>
      <c r="D4" s="142"/>
      <c r="E4" s="142"/>
      <c r="F4" s="142"/>
      <c r="G4" s="142"/>
      <c r="H4" s="142"/>
      <c r="I4" s="24"/>
      <c r="J4" s="90"/>
      <c r="K4" s="90"/>
      <c r="L4" s="90"/>
      <c r="M4" s="90"/>
    </row>
    <row r="5" spans="1:13" s="23" customFormat="1" ht="13.8">
      <c r="B5" s="16" t="s">
        <v>1</v>
      </c>
      <c r="C5" s="17" t="s">
        <v>2</v>
      </c>
      <c r="D5" s="17" t="s">
        <v>3</v>
      </c>
      <c r="E5" s="16" t="s">
        <v>4</v>
      </c>
      <c r="F5" s="16" t="s">
        <v>5</v>
      </c>
      <c r="G5" s="16" t="s">
        <v>6</v>
      </c>
      <c r="H5" s="16" t="s">
        <v>7</v>
      </c>
      <c r="I5" s="16" t="s">
        <v>8</v>
      </c>
      <c r="J5" s="91" t="s">
        <v>78</v>
      </c>
      <c r="K5" s="91" t="s">
        <v>79</v>
      </c>
      <c r="L5" s="91" t="s">
        <v>137</v>
      </c>
      <c r="M5" s="91" t="s">
        <v>138</v>
      </c>
    </row>
    <row r="6" spans="1:13" s="23" customFormat="1" ht="13.8">
      <c r="B6" s="25"/>
      <c r="C6" s="26"/>
      <c r="D6" s="26"/>
      <c r="J6" s="92"/>
      <c r="K6" s="92"/>
      <c r="L6" s="92"/>
      <c r="M6" s="92"/>
    </row>
    <row r="7" spans="1:13" s="23" customFormat="1" ht="112.35" customHeight="1">
      <c r="A7" s="27" t="s">
        <v>9</v>
      </c>
      <c r="B7" s="27" t="s">
        <v>10</v>
      </c>
      <c r="C7" s="28" t="s">
        <v>11</v>
      </c>
      <c r="D7" s="28" t="s">
        <v>12</v>
      </c>
      <c r="E7" s="27" t="s">
        <v>13</v>
      </c>
      <c r="F7" s="27" t="s">
        <v>14</v>
      </c>
      <c r="G7" s="27" t="s">
        <v>15</v>
      </c>
      <c r="H7" s="27" t="s">
        <v>16</v>
      </c>
      <c r="I7" s="27" t="s">
        <v>17</v>
      </c>
      <c r="J7" s="93" t="s">
        <v>80</v>
      </c>
      <c r="K7" s="93" t="s">
        <v>81</v>
      </c>
      <c r="L7" s="93" t="s">
        <v>82</v>
      </c>
      <c r="M7" s="93" t="s">
        <v>83</v>
      </c>
    </row>
    <row r="8" spans="1:13" s="23" customFormat="1" ht="13.8">
      <c r="A8" s="29"/>
      <c r="B8" s="30" t="s">
        <v>18</v>
      </c>
      <c r="C8" s="31"/>
      <c r="D8" s="31"/>
      <c r="E8" s="29"/>
      <c r="F8" s="29"/>
      <c r="G8" s="29"/>
      <c r="H8" s="29"/>
      <c r="I8" s="29"/>
      <c r="J8" s="29"/>
      <c r="K8" s="29"/>
      <c r="L8" s="29"/>
      <c r="M8" s="29"/>
    </row>
    <row r="9" spans="1:13" s="23" customFormat="1" ht="13.8">
      <c r="A9" s="32">
        <v>1</v>
      </c>
      <c r="B9" s="30" t="s">
        <v>19</v>
      </c>
      <c r="C9" s="31"/>
      <c r="D9" s="31"/>
      <c r="E9" s="29"/>
      <c r="F9" s="29"/>
      <c r="G9" s="29"/>
      <c r="I9" s="29"/>
      <c r="J9" s="29"/>
      <c r="K9" s="29"/>
      <c r="L9" s="29"/>
      <c r="M9" s="29"/>
    </row>
    <row r="10" spans="1:13" s="23" customFormat="1" ht="14.4" customHeight="1">
      <c r="A10" s="33" t="s">
        <v>20</v>
      </c>
      <c r="B10" s="34" t="s">
        <v>21</v>
      </c>
      <c r="C10" s="48">
        <v>10406714</v>
      </c>
      <c r="D10" s="48"/>
      <c r="E10" s="48">
        <v>10</v>
      </c>
      <c r="F10" s="48">
        <v>7</v>
      </c>
      <c r="G10" s="48">
        <v>3122014</v>
      </c>
      <c r="H10" s="59">
        <f>+C10+D10-G10</f>
        <v>7284700</v>
      </c>
      <c r="I10" s="34" t="s">
        <v>22</v>
      </c>
      <c r="J10" s="48"/>
      <c r="K10" s="48"/>
      <c r="L10" s="48"/>
      <c r="M10" s="48"/>
    </row>
    <row r="11" spans="1:13" s="23" customFormat="1" ht="14.4" customHeight="1">
      <c r="A11" s="33" t="s">
        <v>23</v>
      </c>
      <c r="B11" s="34" t="s">
        <v>24</v>
      </c>
      <c r="C11" s="48">
        <v>884576</v>
      </c>
      <c r="D11" s="48"/>
      <c r="E11" s="48">
        <v>7</v>
      </c>
      <c r="F11" s="48">
        <v>4</v>
      </c>
      <c r="G11" s="48">
        <v>379104</v>
      </c>
      <c r="H11" s="59">
        <f t="shared" ref="H11:H13" si="0">+C11+D11-G11</f>
        <v>505472</v>
      </c>
      <c r="I11" s="34" t="s">
        <v>22</v>
      </c>
      <c r="J11" s="48"/>
      <c r="K11" s="48"/>
      <c r="L11" s="48"/>
      <c r="M11" s="48"/>
    </row>
    <row r="12" spans="1:13" s="23" customFormat="1" ht="14.4" customHeight="1">
      <c r="A12" s="33" t="s">
        <v>25</v>
      </c>
      <c r="B12" s="34" t="s">
        <v>26</v>
      </c>
      <c r="C12" s="48">
        <v>246539</v>
      </c>
      <c r="D12" s="48"/>
      <c r="E12" s="48">
        <f>$E$11</f>
        <v>7</v>
      </c>
      <c r="F12" s="48">
        <f>$F$11</f>
        <v>4</v>
      </c>
      <c r="G12" s="48">
        <v>105660</v>
      </c>
      <c r="H12" s="59">
        <f t="shared" si="0"/>
        <v>140879</v>
      </c>
      <c r="I12" s="34" t="s">
        <v>22</v>
      </c>
      <c r="J12" s="48"/>
      <c r="K12" s="48"/>
      <c r="L12" s="48"/>
      <c r="M12" s="48"/>
    </row>
    <row r="13" spans="1:13" s="23" customFormat="1" ht="14.4" customHeight="1">
      <c r="A13" s="33" t="s">
        <v>27</v>
      </c>
      <c r="B13" s="34" t="s">
        <v>28</v>
      </c>
      <c r="C13" s="48">
        <v>145105</v>
      </c>
      <c r="D13" s="48"/>
      <c r="E13" s="48">
        <f t="shared" ref="E13" si="1">$E$11</f>
        <v>7</v>
      </c>
      <c r="F13" s="48">
        <f t="shared" ref="F13" si="2">$F$11</f>
        <v>4</v>
      </c>
      <c r="G13" s="48">
        <v>62188</v>
      </c>
      <c r="H13" s="59">
        <f t="shared" si="0"/>
        <v>82917</v>
      </c>
      <c r="I13" s="34" t="s">
        <v>22</v>
      </c>
      <c r="J13" s="48"/>
      <c r="K13" s="48"/>
      <c r="L13" s="48"/>
      <c r="M13" s="48"/>
    </row>
    <row r="14" spans="1:13" s="23" customFormat="1" ht="14.4" customHeight="1">
      <c r="A14" s="33" t="s">
        <v>29</v>
      </c>
      <c r="B14" s="34"/>
      <c r="C14" s="48"/>
      <c r="D14" s="48"/>
      <c r="E14" s="48"/>
      <c r="F14" s="48"/>
      <c r="G14" s="48"/>
      <c r="H14" s="59"/>
      <c r="I14" s="34"/>
      <c r="J14" s="48"/>
      <c r="K14" s="48"/>
      <c r="L14" s="48"/>
      <c r="M14" s="48"/>
    </row>
    <row r="15" spans="1:13" s="23" customFormat="1" ht="14.4" customHeight="1">
      <c r="A15" s="33" t="s">
        <v>30</v>
      </c>
      <c r="B15" s="34"/>
      <c r="C15" s="48"/>
      <c r="D15" s="48"/>
      <c r="E15" s="48"/>
      <c r="F15" s="48"/>
      <c r="G15" s="48"/>
      <c r="H15" s="59"/>
      <c r="I15" s="34"/>
      <c r="J15" s="48"/>
      <c r="K15" s="48"/>
      <c r="L15" s="48"/>
      <c r="M15" s="48"/>
    </row>
    <row r="16" spans="1:13" s="23" customFormat="1" ht="14.4" customHeight="1">
      <c r="A16" s="33" t="s">
        <v>31</v>
      </c>
      <c r="B16" s="34"/>
      <c r="C16" s="48"/>
      <c r="D16" s="48"/>
      <c r="E16" s="48"/>
      <c r="F16" s="48"/>
      <c r="G16" s="48"/>
      <c r="H16" s="59"/>
      <c r="I16" s="34"/>
      <c r="J16" s="48"/>
      <c r="K16" s="48"/>
      <c r="L16" s="48"/>
      <c r="M16" s="48"/>
    </row>
    <row r="17" spans="1:16" s="23" customFormat="1" ht="14.4" customHeight="1">
      <c r="A17" s="33" t="s">
        <v>32</v>
      </c>
      <c r="B17" s="34"/>
      <c r="C17" s="48"/>
      <c r="D17" s="48"/>
      <c r="E17" s="48"/>
      <c r="F17" s="48"/>
      <c r="G17" s="48"/>
      <c r="H17" s="59"/>
      <c r="I17" s="34"/>
      <c r="J17" s="48"/>
      <c r="K17" s="48"/>
      <c r="L17" s="48"/>
      <c r="M17" s="48"/>
    </row>
    <row r="18" spans="1:16" s="23" customFormat="1" ht="14.4" customHeight="1">
      <c r="A18" s="33" t="s">
        <v>33</v>
      </c>
      <c r="B18" s="34"/>
      <c r="C18" s="48"/>
      <c r="D18" s="48"/>
      <c r="E18" s="48"/>
      <c r="F18" s="48"/>
      <c r="G18" s="48"/>
      <c r="H18" s="59"/>
      <c r="I18" s="34"/>
      <c r="J18" s="48"/>
      <c r="K18" s="48"/>
      <c r="L18" s="48"/>
      <c r="M18" s="48"/>
    </row>
    <row r="19" spans="1:16" s="23" customFormat="1" ht="14.4" customHeight="1">
      <c r="A19" s="33" t="s">
        <v>34</v>
      </c>
      <c r="B19" s="34"/>
      <c r="C19" s="48"/>
      <c r="D19" s="48"/>
      <c r="E19" s="48"/>
      <c r="F19" s="48"/>
      <c r="G19" s="48"/>
      <c r="H19" s="59"/>
      <c r="I19" s="34"/>
      <c r="J19" s="48"/>
      <c r="K19" s="48"/>
      <c r="L19" s="48"/>
      <c r="M19" s="48"/>
    </row>
    <row r="20" spans="1:16" s="23" customFormat="1" ht="14.4" customHeight="1">
      <c r="A20" s="33" t="s">
        <v>35</v>
      </c>
      <c r="B20" s="34"/>
      <c r="C20" s="48"/>
      <c r="D20" s="48"/>
      <c r="E20" s="48"/>
      <c r="F20" s="48"/>
      <c r="G20" s="48"/>
      <c r="H20" s="59"/>
      <c r="I20" s="34"/>
      <c r="J20" s="48"/>
      <c r="K20" s="48"/>
      <c r="L20" s="48"/>
      <c r="M20" s="48"/>
    </row>
    <row r="21" spans="1:16" s="23" customFormat="1" ht="14.4" customHeight="1">
      <c r="A21" s="33"/>
      <c r="C21" s="49"/>
      <c r="D21" s="49"/>
      <c r="E21" s="50"/>
      <c r="F21" s="50"/>
      <c r="G21" s="50"/>
      <c r="H21" s="59"/>
      <c r="I21" s="33"/>
      <c r="J21" s="86"/>
      <c r="K21" s="86"/>
      <c r="L21" s="86"/>
      <c r="M21" s="86"/>
    </row>
    <row r="22" spans="1:16" s="23" customFormat="1" ht="13.8">
      <c r="A22" s="32">
        <v>2</v>
      </c>
      <c r="B22" s="30" t="s">
        <v>36</v>
      </c>
      <c r="C22" s="51"/>
      <c r="D22" s="51"/>
      <c r="E22" s="52"/>
      <c r="F22" s="52"/>
      <c r="G22" s="52"/>
      <c r="H22" s="59"/>
      <c r="I22" s="29"/>
      <c r="J22" s="52"/>
      <c r="K22" s="52"/>
      <c r="L22" s="52"/>
      <c r="M22" s="52"/>
    </row>
    <row r="23" spans="1:16" s="23" customFormat="1" ht="14.4" customHeight="1">
      <c r="A23" s="33" t="s">
        <v>37</v>
      </c>
      <c r="B23" s="48" t="s">
        <v>38</v>
      </c>
      <c r="C23" s="48"/>
      <c r="D23" s="48"/>
      <c r="E23" s="48"/>
      <c r="F23" s="48"/>
      <c r="G23" s="48"/>
      <c r="H23" s="59"/>
      <c r="I23" s="48"/>
      <c r="J23" s="48"/>
      <c r="K23" s="48"/>
      <c r="L23" s="48"/>
      <c r="M23" s="48"/>
    </row>
    <row r="24" spans="1:16" s="35" customFormat="1" ht="14.4" customHeight="1">
      <c r="B24" s="36"/>
      <c r="C24" s="53"/>
      <c r="D24" s="53"/>
      <c r="E24" s="54"/>
      <c r="F24" s="54"/>
      <c r="G24" s="54"/>
      <c r="H24" s="59"/>
      <c r="J24" s="54"/>
      <c r="K24" s="54"/>
      <c r="L24" s="54"/>
      <c r="M24" s="54"/>
    </row>
    <row r="25" spans="1:16" s="23" customFormat="1" ht="13.8">
      <c r="A25" s="32">
        <v>3</v>
      </c>
      <c r="B25" s="30" t="s">
        <v>39</v>
      </c>
      <c r="C25" s="51"/>
      <c r="D25" s="51"/>
      <c r="E25" s="52"/>
      <c r="F25" s="52"/>
      <c r="G25" s="52"/>
      <c r="H25" s="59"/>
      <c r="I25" s="29"/>
      <c r="J25" s="52"/>
      <c r="K25" s="52"/>
      <c r="L25" s="52"/>
      <c r="M25" s="52"/>
    </row>
    <row r="26" spans="1:16" s="23" customFormat="1" ht="14.4" customHeight="1">
      <c r="A26" s="33" t="s">
        <v>40</v>
      </c>
      <c r="B26" s="48" t="s">
        <v>41</v>
      </c>
      <c r="C26" s="48">
        <v>-27905</v>
      </c>
      <c r="D26" s="48"/>
      <c r="E26" s="48">
        <f t="shared" ref="E26:E27" si="3">$E$11</f>
        <v>7</v>
      </c>
      <c r="F26" s="48">
        <f t="shared" ref="F26:F27" si="4">$F$11</f>
        <v>4</v>
      </c>
      <c r="G26" s="48">
        <v>-11959</v>
      </c>
      <c r="H26" s="59">
        <f t="shared" ref="H26:H27" si="5">+C26+D26-G26</f>
        <v>-15946</v>
      </c>
      <c r="I26" s="48" t="s">
        <v>22</v>
      </c>
      <c r="J26" s="48"/>
      <c r="K26" s="48"/>
      <c r="L26" s="48"/>
      <c r="M26" s="48"/>
    </row>
    <row r="27" spans="1:16" s="23" customFormat="1" ht="14.4" customHeight="1">
      <c r="A27" s="33" t="s">
        <v>42</v>
      </c>
      <c r="B27" s="48" t="s">
        <v>43</v>
      </c>
      <c r="C27" s="48">
        <v>-22575</v>
      </c>
      <c r="D27" s="48"/>
      <c r="E27" s="48">
        <f t="shared" si="3"/>
        <v>7</v>
      </c>
      <c r="F27" s="48">
        <f t="shared" si="4"/>
        <v>4</v>
      </c>
      <c r="G27" s="48">
        <v>-9675</v>
      </c>
      <c r="H27" s="59">
        <f t="shared" si="5"/>
        <v>-12900</v>
      </c>
      <c r="I27" s="48" t="s">
        <v>22</v>
      </c>
      <c r="J27" s="48"/>
      <c r="K27" s="48"/>
      <c r="L27" s="48"/>
      <c r="M27" s="48"/>
    </row>
    <row r="28" spans="1:16" s="23" customFormat="1" ht="14.4" customHeight="1">
      <c r="A28" s="33" t="s">
        <v>44</v>
      </c>
      <c r="B28" s="48"/>
      <c r="C28" s="48"/>
      <c r="D28" s="48"/>
      <c r="E28" s="48"/>
      <c r="F28" s="48"/>
      <c r="G28" s="48"/>
      <c r="H28" s="64"/>
      <c r="I28" s="48"/>
      <c r="J28" s="48"/>
      <c r="K28" s="48"/>
      <c r="L28" s="48"/>
      <c r="M28" s="48"/>
    </row>
    <row r="29" spans="1:16" s="23" customFormat="1" ht="14.4" customHeight="1">
      <c r="A29" s="33" t="s">
        <v>45</v>
      </c>
      <c r="B29" s="48"/>
      <c r="C29" s="48"/>
      <c r="D29" s="48"/>
      <c r="E29" s="48"/>
      <c r="F29" s="48"/>
      <c r="G29" s="48"/>
      <c r="H29" s="64"/>
      <c r="I29" s="48"/>
      <c r="J29" s="48"/>
      <c r="K29" s="48"/>
      <c r="L29" s="48"/>
      <c r="M29" s="48"/>
    </row>
    <row r="30" spans="1:16" s="23" customFormat="1" ht="14.4" customHeight="1">
      <c r="A30" s="33" t="s">
        <v>46</v>
      </c>
      <c r="B30" s="48"/>
      <c r="C30" s="48"/>
      <c r="D30" s="48"/>
      <c r="E30" s="48"/>
      <c r="F30" s="48"/>
      <c r="G30" s="48"/>
      <c r="H30" s="64"/>
      <c r="I30" s="48"/>
      <c r="J30" s="48"/>
      <c r="K30" s="48"/>
      <c r="L30" s="48"/>
      <c r="M30" s="48"/>
    </row>
    <row r="31" spans="1:16" s="23" customFormat="1" ht="14.4" customHeight="1">
      <c r="A31" s="33"/>
      <c r="C31" s="49"/>
      <c r="D31" s="49"/>
      <c r="E31" s="50"/>
      <c r="F31" s="50"/>
      <c r="G31" s="50"/>
      <c r="H31" s="64"/>
      <c r="I31" s="33"/>
      <c r="J31" s="86"/>
      <c r="K31" s="86"/>
      <c r="L31" s="86"/>
      <c r="M31" s="86"/>
    </row>
    <row r="32" spans="1:16" s="23" customFormat="1" ht="14.4" customHeight="1">
      <c r="A32" s="33">
        <v>4</v>
      </c>
      <c r="B32" s="48" t="s">
        <v>47</v>
      </c>
      <c r="C32" s="48">
        <v>4681691</v>
      </c>
      <c r="D32" s="48"/>
      <c r="E32" s="48"/>
      <c r="F32" s="48"/>
      <c r="G32" s="48">
        <v>1467939.9044232727</v>
      </c>
      <c r="H32" s="59">
        <f t="shared" ref="H32" si="6">+C32+D32-G32</f>
        <v>3213751.0955767273</v>
      </c>
      <c r="I32" s="48"/>
      <c r="J32" s="48"/>
      <c r="K32" s="48"/>
      <c r="L32" s="48"/>
      <c r="M32" s="48"/>
      <c r="P32" s="43"/>
    </row>
    <row r="33" spans="1:17" s="23" customFormat="1" ht="14.4" customHeight="1">
      <c r="A33" s="33"/>
      <c r="B33" s="38"/>
      <c r="C33" s="55"/>
      <c r="D33" s="55"/>
      <c r="E33" s="50"/>
      <c r="F33" s="50"/>
      <c r="G33" s="56"/>
      <c r="H33" s="65"/>
      <c r="I33" s="33"/>
      <c r="J33" s="86"/>
      <c r="K33" s="86"/>
      <c r="L33" s="86"/>
      <c r="M33" s="86"/>
    </row>
    <row r="34" spans="1:17" s="38" customFormat="1" ht="13.8">
      <c r="A34" s="73">
        <v>5</v>
      </c>
      <c r="B34" s="74" t="s">
        <v>48</v>
      </c>
      <c r="C34" s="57">
        <f>SUM(C10:C33)</f>
        <v>16314145</v>
      </c>
      <c r="D34" s="57">
        <f>SUM(D10:D33)</f>
        <v>0</v>
      </c>
      <c r="E34" s="75"/>
      <c r="F34" s="75"/>
      <c r="G34" s="57">
        <f>SUM(G10:G33)</f>
        <v>5115271.9044232722</v>
      </c>
      <c r="H34" s="57">
        <f>SUM(H10:H33)</f>
        <v>11198873.095576728</v>
      </c>
      <c r="J34" s="87"/>
      <c r="K34" s="87"/>
      <c r="L34" s="87"/>
      <c r="M34" s="87"/>
      <c r="N34" s="40"/>
      <c r="P34" s="82"/>
    </row>
    <row r="35" spans="1:17" s="23" customFormat="1" ht="12.75" customHeight="1">
      <c r="B35" s="41"/>
      <c r="C35" s="59"/>
      <c r="D35" s="57"/>
      <c r="E35" s="58"/>
      <c r="F35" s="58"/>
      <c r="G35" s="60"/>
      <c r="H35" s="64"/>
      <c r="J35" s="64"/>
      <c r="K35" s="64"/>
      <c r="L35" s="64"/>
      <c r="M35" s="64"/>
      <c r="N35" s="37"/>
    </row>
    <row r="36" spans="1:17" s="23" customFormat="1" ht="13.8">
      <c r="A36" s="29"/>
      <c r="B36" s="30" t="s">
        <v>49</v>
      </c>
      <c r="C36" s="51"/>
      <c r="D36" s="51"/>
      <c r="E36" s="52"/>
      <c r="F36" s="52"/>
      <c r="G36" s="52"/>
      <c r="H36" s="52"/>
      <c r="I36" s="29"/>
      <c r="J36" s="52"/>
      <c r="K36" s="52"/>
      <c r="L36" s="52"/>
      <c r="M36" s="52"/>
      <c r="O36" s="42"/>
      <c r="P36" s="42"/>
      <c r="Q36" s="42"/>
    </row>
    <row r="37" spans="1:17" s="23" customFormat="1" ht="13.8">
      <c r="A37" s="33">
        <f>A34+1</f>
        <v>6</v>
      </c>
      <c r="B37" s="48" t="s">
        <v>50</v>
      </c>
      <c r="C37" s="48"/>
      <c r="D37" s="48"/>
      <c r="E37" s="48"/>
      <c r="F37" s="48"/>
      <c r="G37" s="48"/>
      <c r="H37" s="64"/>
      <c r="I37" s="48"/>
      <c r="J37" s="48"/>
      <c r="K37" s="48"/>
      <c r="L37" s="48"/>
      <c r="M37" s="48"/>
      <c r="O37" s="42"/>
      <c r="P37" s="42"/>
      <c r="Q37" s="42"/>
    </row>
    <row r="38" spans="1:17" s="23" customFormat="1" ht="13.8">
      <c r="A38" s="33">
        <v>7</v>
      </c>
      <c r="B38" s="48" t="s">
        <v>51</v>
      </c>
      <c r="C38" s="48">
        <v>-15492642</v>
      </c>
      <c r="D38" s="48"/>
      <c r="E38" s="48" t="s">
        <v>52</v>
      </c>
      <c r="F38" s="48" t="s">
        <v>52</v>
      </c>
      <c r="G38" s="48">
        <v>793387</v>
      </c>
      <c r="H38" s="59">
        <f t="shared" ref="H38:H41" si="7">+C38+D38-G38</f>
        <v>-16286029</v>
      </c>
      <c r="I38" s="48" t="s">
        <v>53</v>
      </c>
      <c r="J38" s="48"/>
      <c r="K38" s="48"/>
      <c r="L38" s="48"/>
      <c r="M38" s="48"/>
    </row>
    <row r="39" spans="1:17" s="23" customFormat="1" ht="13.8">
      <c r="A39" s="33" t="s">
        <v>54</v>
      </c>
      <c r="B39" s="48" t="s">
        <v>51</v>
      </c>
      <c r="C39" s="48">
        <v>216147</v>
      </c>
      <c r="D39" s="48"/>
      <c r="E39" s="48">
        <f t="shared" ref="E39" si="8">$E$11</f>
        <v>7</v>
      </c>
      <c r="F39" s="48">
        <f t="shared" ref="F39" si="9">$F$11</f>
        <v>4</v>
      </c>
      <c r="G39" s="48">
        <v>92634</v>
      </c>
      <c r="H39" s="59">
        <f t="shared" si="7"/>
        <v>123513</v>
      </c>
      <c r="I39" s="48" t="s">
        <v>22</v>
      </c>
      <c r="J39" s="48"/>
      <c r="K39" s="48"/>
      <c r="L39" s="48"/>
      <c r="M39" s="48"/>
    </row>
    <row r="40" spans="1:17" s="23" customFormat="1" ht="13.8">
      <c r="A40" s="33">
        <v>8</v>
      </c>
      <c r="B40" s="48" t="s">
        <v>55</v>
      </c>
      <c r="C40" s="48"/>
      <c r="D40" s="48"/>
      <c r="E40" s="48"/>
      <c r="F40" s="48"/>
      <c r="G40" s="48"/>
      <c r="H40" s="59">
        <f t="shared" si="7"/>
        <v>0</v>
      </c>
      <c r="I40" s="48"/>
      <c r="J40" s="48"/>
      <c r="K40" s="48"/>
      <c r="L40" s="48"/>
      <c r="M40" s="48"/>
    </row>
    <row r="41" spans="1:17" s="23" customFormat="1" ht="13.8">
      <c r="A41" s="33">
        <v>9</v>
      </c>
      <c r="B41" s="48" t="s">
        <v>56</v>
      </c>
      <c r="C41" s="48">
        <v>-6148301</v>
      </c>
      <c r="D41" s="48"/>
      <c r="E41" s="48"/>
      <c r="F41" s="48"/>
      <c r="G41" s="48">
        <v>356584.39840423036</v>
      </c>
      <c r="H41" s="83">
        <f t="shared" si="7"/>
        <v>-6504885.3984042304</v>
      </c>
      <c r="I41" s="48"/>
      <c r="J41" s="48"/>
      <c r="K41" s="48"/>
      <c r="L41" s="48"/>
      <c r="M41" s="48"/>
      <c r="Q41" s="43"/>
    </row>
    <row r="42" spans="1:17" s="38" customFormat="1" ht="13.8">
      <c r="A42" s="73">
        <v>10</v>
      </c>
      <c r="B42" s="41" t="s">
        <v>57</v>
      </c>
      <c r="C42" s="72">
        <f>SUM(C37:C41)</f>
        <v>-21424796</v>
      </c>
      <c r="D42" s="72">
        <f>SUM(D37:D41)</f>
        <v>0</v>
      </c>
      <c r="E42" s="76"/>
      <c r="F42" s="76"/>
      <c r="G42" s="72">
        <f>SUM(G37:G41)</f>
        <v>1242605.3984042304</v>
      </c>
      <c r="H42" s="61">
        <f>SUM(H37:H41)</f>
        <v>-22667401.398404229</v>
      </c>
      <c r="I42" s="73"/>
      <c r="J42" s="88"/>
      <c r="K42" s="88"/>
      <c r="L42" s="88"/>
      <c r="M42" s="88"/>
    </row>
    <row r="43" spans="1:17" s="23" customFormat="1" ht="13.8">
      <c r="A43" s="33"/>
      <c r="B43" s="41"/>
      <c r="C43" s="62"/>
      <c r="D43" s="62"/>
      <c r="E43" s="58"/>
      <c r="F43" s="58"/>
      <c r="G43" s="63"/>
      <c r="H43" s="66"/>
      <c r="I43" s="33"/>
      <c r="J43" s="86"/>
      <c r="K43" s="86"/>
      <c r="L43" s="86"/>
      <c r="M43" s="86"/>
    </row>
    <row r="44" spans="1:17" s="38" customFormat="1" ht="27.6">
      <c r="A44" s="73">
        <v>11</v>
      </c>
      <c r="B44" s="80" t="s">
        <v>58</v>
      </c>
      <c r="C44" s="77">
        <f>C34+C42</f>
        <v>-5110651</v>
      </c>
      <c r="D44" s="77">
        <f>D34+D42</f>
        <v>0</v>
      </c>
      <c r="E44" s="77"/>
      <c r="F44" s="77"/>
      <c r="G44" s="77">
        <f>G42+G34</f>
        <v>6357877.3028275026</v>
      </c>
      <c r="H44" s="78">
        <f>H34+H42</f>
        <v>-11468528.302827502</v>
      </c>
      <c r="I44" s="74"/>
      <c r="J44" s="74"/>
      <c r="K44" s="74"/>
      <c r="L44" s="74"/>
      <c r="M44" s="74"/>
      <c r="N44" s="79"/>
    </row>
    <row r="45" spans="1:17" s="23" customFormat="1" ht="13.8">
      <c r="A45" s="33"/>
      <c r="B45" s="41"/>
      <c r="C45" s="71"/>
      <c r="D45" s="71"/>
      <c r="E45" s="71"/>
      <c r="F45" s="71"/>
      <c r="G45" s="71"/>
      <c r="H45" s="59"/>
      <c r="I45" s="71"/>
      <c r="J45" s="71"/>
      <c r="K45" s="71"/>
      <c r="L45" s="71"/>
      <c r="M45" s="71"/>
      <c r="N45" s="42"/>
    </row>
    <row r="46" spans="1:17" s="23" customFormat="1" ht="13.8">
      <c r="A46" s="33">
        <v>12</v>
      </c>
      <c r="B46" s="41" t="s">
        <v>59</v>
      </c>
      <c r="C46" s="48">
        <f>+C32+C41</f>
        <v>-1466610</v>
      </c>
      <c r="D46" s="48"/>
      <c r="E46" s="48"/>
      <c r="F46" s="48"/>
      <c r="G46" s="48">
        <f>+G32+G41</f>
        <v>1824524.3028275031</v>
      </c>
      <c r="H46" s="48">
        <f>C46+D46-G46</f>
        <v>-3291134.3028275031</v>
      </c>
      <c r="I46" s="48"/>
      <c r="J46" s="48"/>
      <c r="K46" s="48"/>
      <c r="L46" s="48"/>
      <c r="M46" s="48"/>
      <c r="N46" s="42"/>
    </row>
    <row r="47" spans="1:17" s="23" customFormat="1" ht="13.8">
      <c r="A47" s="33"/>
      <c r="B47" s="41"/>
      <c r="C47" s="71"/>
      <c r="D47" s="71"/>
      <c r="E47" s="71"/>
      <c r="F47" s="71"/>
      <c r="G47" s="71"/>
      <c r="H47" s="59"/>
      <c r="I47" s="71"/>
      <c r="J47" s="71"/>
      <c r="K47" s="71"/>
      <c r="L47" s="71"/>
      <c r="M47" s="71"/>
      <c r="N47" s="42"/>
    </row>
    <row r="48" spans="1:17" s="38" customFormat="1" ht="27.6">
      <c r="A48" s="73">
        <v>13</v>
      </c>
      <c r="B48" s="80" t="s">
        <v>60</v>
      </c>
      <c r="C48" s="77">
        <f>C44-C46</f>
        <v>-3644041</v>
      </c>
      <c r="D48" s="77">
        <f>D44-D46</f>
        <v>0</v>
      </c>
      <c r="E48" s="77"/>
      <c r="F48" s="77"/>
      <c r="G48" s="77">
        <f>G44-G46</f>
        <v>4533353</v>
      </c>
      <c r="H48" s="77">
        <f>H44-H46</f>
        <v>-8177393.9999999981</v>
      </c>
      <c r="I48" s="74"/>
      <c r="J48" s="74"/>
      <c r="K48" s="74"/>
      <c r="L48" s="74"/>
      <c r="M48" s="74"/>
      <c r="N48" s="79"/>
    </row>
    <row r="49" spans="1:14" s="23" customFormat="1" ht="13.8">
      <c r="A49" s="33"/>
      <c r="B49" s="80"/>
      <c r="C49" s="71"/>
      <c r="D49" s="71"/>
      <c r="E49" s="71"/>
      <c r="F49" s="71"/>
      <c r="G49" s="71"/>
      <c r="H49" s="71"/>
      <c r="I49" s="71"/>
      <c r="J49" s="71"/>
      <c r="K49" s="71"/>
      <c r="L49" s="71"/>
      <c r="M49" s="71"/>
      <c r="N49" s="42"/>
    </row>
    <row r="50" spans="1:14" s="23" customFormat="1" ht="13.8">
      <c r="A50" s="33"/>
      <c r="B50" s="80"/>
      <c r="C50" s="71"/>
      <c r="D50" s="71"/>
      <c r="E50" s="71"/>
      <c r="F50" s="71"/>
      <c r="G50" s="71"/>
      <c r="H50" s="71"/>
      <c r="I50" s="71"/>
      <c r="J50" s="71"/>
      <c r="K50" s="71"/>
      <c r="L50" s="71"/>
      <c r="M50" s="71"/>
      <c r="N50" s="42"/>
    </row>
    <row r="51" spans="1:14" s="38" customFormat="1" ht="27.6">
      <c r="A51" s="73">
        <v>14</v>
      </c>
      <c r="B51" s="80" t="s">
        <v>61</v>
      </c>
      <c r="C51" s="74"/>
      <c r="D51" s="74"/>
      <c r="E51" s="74"/>
      <c r="F51" s="74"/>
      <c r="G51" s="74"/>
      <c r="H51" s="81">
        <f>ROUND(C48/2+H48/2,0)</f>
        <v>-5910718</v>
      </c>
      <c r="I51" s="74"/>
      <c r="J51" s="74"/>
      <c r="K51" s="74"/>
      <c r="L51" s="74"/>
      <c r="M51" s="74"/>
      <c r="N51" s="79"/>
    </row>
    <row r="52" spans="1:14" s="23" customFormat="1" ht="13.8">
      <c r="A52" s="33"/>
      <c r="B52" s="41"/>
      <c r="C52" s="69"/>
      <c r="D52" s="70"/>
      <c r="E52" s="58"/>
      <c r="F52" s="58"/>
      <c r="G52" s="60"/>
      <c r="H52" s="64"/>
      <c r="I52" s="33"/>
      <c r="J52" s="33"/>
      <c r="K52" s="33"/>
      <c r="L52" s="33"/>
      <c r="M52" s="33"/>
    </row>
    <row r="53" spans="1:14" s="23" customFormat="1" ht="13.8">
      <c r="A53" s="67" t="s">
        <v>62</v>
      </c>
      <c r="C53" s="59"/>
      <c r="D53" s="59"/>
      <c r="E53" s="58"/>
      <c r="F53" s="58"/>
      <c r="G53" s="60"/>
      <c r="H53" s="64"/>
    </row>
    <row r="54" spans="1:14" s="23" customFormat="1" ht="69" customHeight="1">
      <c r="A54" s="68" t="s">
        <v>63</v>
      </c>
      <c r="B54" s="143" t="s">
        <v>64</v>
      </c>
      <c r="C54" s="143"/>
      <c r="D54" s="143"/>
      <c r="E54" s="143"/>
      <c r="F54" s="143"/>
      <c r="G54" s="143"/>
      <c r="H54" s="143"/>
      <c r="I54" s="143"/>
      <c r="J54" s="84"/>
      <c r="K54" s="85"/>
      <c r="L54" s="85"/>
      <c r="M54" s="84"/>
    </row>
    <row r="55" spans="1:14" s="23" customFormat="1" ht="18" customHeight="1">
      <c r="A55" s="68" t="s">
        <v>65</v>
      </c>
      <c r="B55" s="44" t="s">
        <v>66</v>
      </c>
      <c r="C55" s="18"/>
      <c r="D55" s="18"/>
      <c r="E55" s="19"/>
      <c r="F55" s="20"/>
      <c r="G55" s="45"/>
      <c r="H55" s="44"/>
      <c r="I55" s="44"/>
      <c r="J55" s="44"/>
      <c r="K55" s="44"/>
      <c r="L55" s="44"/>
      <c r="M55" s="44"/>
    </row>
    <row r="56" spans="1:14" s="23" customFormat="1" ht="18" customHeight="1">
      <c r="A56" s="68" t="s">
        <v>67</v>
      </c>
      <c r="B56" s="44" t="s">
        <v>68</v>
      </c>
      <c r="C56" s="18"/>
      <c r="D56" s="18"/>
      <c r="E56" s="19"/>
      <c r="F56" s="20"/>
      <c r="G56" s="45"/>
      <c r="H56" s="44"/>
      <c r="I56" s="44"/>
      <c r="J56" s="44"/>
      <c r="K56" s="44"/>
      <c r="L56" s="44"/>
      <c r="M56" s="44"/>
    </row>
    <row r="57" spans="1:14" s="23" customFormat="1" ht="18" customHeight="1">
      <c r="A57" s="68" t="s">
        <v>69</v>
      </c>
      <c r="B57" s="44" t="s">
        <v>70</v>
      </c>
      <c r="C57" s="21"/>
      <c r="D57" s="21"/>
      <c r="E57" s="20"/>
      <c r="F57" s="20"/>
      <c r="G57" s="45"/>
      <c r="H57" s="44"/>
      <c r="I57" s="44"/>
      <c r="J57" s="44"/>
      <c r="K57" s="44"/>
      <c r="L57" s="44"/>
      <c r="M57" s="44"/>
    </row>
    <row r="58" spans="1:14" s="23" customFormat="1" ht="18" customHeight="1">
      <c r="A58" s="68"/>
      <c r="B58" s="44" t="s">
        <v>71</v>
      </c>
      <c r="C58" s="18"/>
      <c r="D58" s="18"/>
      <c r="E58" s="19"/>
      <c r="F58" s="19"/>
      <c r="G58" s="45"/>
      <c r="H58" s="44"/>
      <c r="I58" s="44"/>
      <c r="J58" s="44"/>
      <c r="K58" s="44"/>
      <c r="L58" s="44"/>
      <c r="M58" s="44"/>
    </row>
    <row r="59" spans="1:14" s="23" customFormat="1" ht="18" customHeight="1">
      <c r="A59" s="68"/>
      <c r="B59" s="44" t="s">
        <v>72</v>
      </c>
      <c r="C59" s="18"/>
      <c r="D59" s="18"/>
      <c r="E59" s="19"/>
      <c r="F59" s="19"/>
      <c r="G59" s="45"/>
      <c r="H59" s="44"/>
      <c r="I59" s="44"/>
      <c r="J59" s="44"/>
      <c r="K59" s="44"/>
      <c r="L59" s="44"/>
      <c r="M59" s="44"/>
    </row>
    <row r="60" spans="1:14" s="23" customFormat="1" ht="18" customHeight="1">
      <c r="A60" s="68"/>
      <c r="B60" s="44" t="s">
        <v>73</v>
      </c>
      <c r="C60" s="18"/>
      <c r="D60" s="18"/>
      <c r="E60" s="19"/>
      <c r="F60" s="19"/>
      <c r="G60" s="45"/>
      <c r="H60" s="44"/>
      <c r="I60" s="44"/>
      <c r="J60" s="44"/>
      <c r="K60" s="44"/>
      <c r="L60" s="44"/>
      <c r="M60" s="44"/>
    </row>
    <row r="61" spans="1:14" s="23" customFormat="1" ht="18" customHeight="1">
      <c r="A61" s="68" t="s">
        <v>74</v>
      </c>
      <c r="B61" s="44" t="s">
        <v>75</v>
      </c>
      <c r="C61" s="21"/>
      <c r="D61" s="21"/>
      <c r="E61" s="20"/>
      <c r="F61" s="20"/>
      <c r="G61" s="45"/>
      <c r="H61" s="44"/>
      <c r="I61" s="44"/>
      <c r="J61" s="44"/>
      <c r="K61" s="44"/>
      <c r="L61" s="44"/>
      <c r="M61" s="44"/>
    </row>
    <row r="62" spans="1:14" s="23" customFormat="1" ht="18" customHeight="1">
      <c r="A62" s="68" t="s">
        <v>76</v>
      </c>
      <c r="B62" s="44" t="s">
        <v>77</v>
      </c>
      <c r="C62" s="21"/>
      <c r="D62" s="21"/>
      <c r="E62" s="20"/>
      <c r="F62" s="20"/>
      <c r="G62" s="45"/>
      <c r="H62" s="44"/>
      <c r="I62" s="44"/>
      <c r="J62" s="44"/>
      <c r="K62" s="44"/>
      <c r="L62" s="44"/>
      <c r="M62" s="44"/>
    </row>
    <row r="63" spans="1:14" s="23" customFormat="1" ht="13.8">
      <c r="A63" s="33"/>
      <c r="C63" s="46"/>
      <c r="D63" s="46"/>
      <c r="E63" s="47"/>
      <c r="F63" s="39"/>
      <c r="G63" s="40"/>
    </row>
    <row r="64" spans="1:14" s="23" customFormat="1" ht="13.8">
      <c r="A64" s="33"/>
      <c r="C64" s="46"/>
      <c r="D64" s="46"/>
      <c r="E64" s="47"/>
      <c r="F64" s="39"/>
      <c r="G64" s="40"/>
    </row>
    <row r="65" spans="1:7" ht="15.6">
      <c r="A65" s="2"/>
      <c r="C65" s="13"/>
      <c r="D65" s="13"/>
      <c r="E65" s="5"/>
      <c r="F65" s="4"/>
      <c r="G65" s="3"/>
    </row>
    <row r="66" spans="1:7" ht="15.6">
      <c r="A66" s="6"/>
      <c r="C66" s="12"/>
      <c r="D66" s="12"/>
      <c r="E66" s="4"/>
      <c r="F66" s="4"/>
      <c r="G66" s="3"/>
    </row>
    <row r="67" spans="1:7" ht="15.6">
      <c r="A67" s="6"/>
      <c r="C67" s="12"/>
      <c r="D67" s="12"/>
      <c r="E67" s="4"/>
      <c r="F67" s="4"/>
      <c r="G67" s="3"/>
    </row>
    <row r="68" spans="1:7" ht="15.6">
      <c r="A68" s="6"/>
      <c r="C68" s="12"/>
      <c r="D68" s="12"/>
      <c r="E68" s="4"/>
      <c r="F68" s="4"/>
      <c r="G68" s="3"/>
    </row>
    <row r="69" spans="1:7" ht="15.6">
      <c r="A69" s="6"/>
      <c r="C69" s="12"/>
      <c r="D69" s="12"/>
      <c r="E69" s="4"/>
      <c r="F69" s="4"/>
      <c r="G69" s="3"/>
    </row>
    <row r="70" spans="1:7" ht="15.6">
      <c r="C70" s="12"/>
      <c r="D70" s="12"/>
      <c r="E70" s="4"/>
      <c r="F70" s="4"/>
      <c r="G70" s="3"/>
    </row>
    <row r="71" spans="1:7">
      <c r="A71" s="6"/>
      <c r="C71" s="12"/>
      <c r="D71" s="12"/>
      <c r="E71" s="4"/>
    </row>
  </sheetData>
  <mergeCells count="4">
    <mergeCell ref="B4:H4"/>
    <mergeCell ref="B54:I54"/>
    <mergeCell ref="A1:M1"/>
    <mergeCell ref="A2:M2"/>
  </mergeCells>
  <printOptions horizontalCentered="1"/>
  <pageMargins left="0.25" right="0.25" top="0.75" bottom="0.75" header="0.3" footer="0.3"/>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0DC-95EB-4EAF-AD5D-27ACE1F442F5}">
  <dimension ref="A1:AQ61"/>
  <sheetViews>
    <sheetView zoomScaleNormal="100" workbookViewId="0">
      <pane xSplit="3" ySplit="5" topLeftCell="D6" activePane="bottomRight" state="frozen"/>
      <selection pane="topRight" activeCell="D1" sqref="D1"/>
      <selection pane="bottomLeft" activeCell="A4" sqref="A4"/>
      <selection pane="bottomRight" activeCell="D8" sqref="D8"/>
    </sheetView>
  </sheetViews>
  <sheetFormatPr defaultColWidth="9.109375" defaultRowHeight="14.4"/>
  <cols>
    <col min="1" max="2" width="2.6640625" customWidth="1"/>
    <col min="3" max="3" width="61.6640625" bestFit="1" customWidth="1"/>
    <col min="4" max="7" width="18.6640625" customWidth="1"/>
    <col min="8" max="8" width="2.6640625" customWidth="1"/>
    <col min="9" max="9" width="18.6640625" customWidth="1"/>
    <col min="10" max="10" width="2.6640625" customWidth="1"/>
    <col min="11" max="11" width="18.6640625" customWidth="1"/>
    <col min="12" max="12" width="2.6640625" customWidth="1"/>
    <col min="13" max="13" width="18.6640625" customWidth="1"/>
    <col min="14" max="14" width="2.6640625" customWidth="1"/>
    <col min="15" max="15" width="18.6640625" customWidth="1"/>
    <col min="16" max="16" width="2.6640625" customWidth="1"/>
    <col min="17" max="17" width="18.6640625" customWidth="1"/>
    <col min="18" max="18" width="2.6640625" customWidth="1"/>
    <col min="19" max="19" width="18.6640625" customWidth="1"/>
    <col min="20" max="20" width="2.6640625" customWidth="1"/>
    <col min="21" max="21" width="18.6640625" customWidth="1"/>
    <col min="22" max="22" width="2.6640625" customWidth="1"/>
    <col min="23" max="23" width="18.6640625" style="12" customWidth="1"/>
    <col min="24" max="24" width="2.6640625" customWidth="1"/>
    <col min="25" max="25" width="18.6640625" style="94" customWidth="1"/>
  </cols>
  <sheetData>
    <row r="1" spans="1:43" ht="17.399999999999999">
      <c r="A1" s="150" t="s">
        <v>0</v>
      </c>
      <c r="B1" s="151"/>
      <c r="C1" s="151"/>
      <c r="D1" s="151"/>
      <c r="E1" s="151"/>
      <c r="F1" s="151"/>
      <c r="G1" s="151"/>
      <c r="H1" s="151"/>
      <c r="I1" s="151"/>
      <c r="J1" s="151"/>
      <c r="K1" s="151"/>
      <c r="L1" s="151"/>
      <c r="M1" s="151"/>
      <c r="N1" s="151"/>
      <c r="O1" s="151"/>
      <c r="P1" s="151"/>
      <c r="Q1" s="151"/>
      <c r="R1" s="151"/>
      <c r="S1" s="151"/>
      <c r="T1" s="151"/>
      <c r="U1" s="151"/>
      <c r="V1" s="151"/>
      <c r="W1" s="151"/>
      <c r="X1" s="151"/>
      <c r="Y1" s="151"/>
    </row>
    <row r="2" spans="1:43" ht="15.6">
      <c r="A2" s="152" t="s">
        <v>85</v>
      </c>
      <c r="B2" s="153"/>
      <c r="C2" s="153"/>
      <c r="D2" s="153"/>
      <c r="E2" s="153"/>
      <c r="F2" s="153"/>
      <c r="G2" s="153"/>
      <c r="H2" s="153"/>
      <c r="I2" s="153"/>
      <c r="J2" s="153"/>
      <c r="K2" s="153"/>
      <c r="L2" s="153"/>
      <c r="M2" s="153"/>
      <c r="N2" s="153"/>
      <c r="O2" s="153"/>
      <c r="P2" s="153"/>
      <c r="Q2" s="153"/>
      <c r="R2" s="153"/>
      <c r="S2" s="153"/>
      <c r="T2" s="153"/>
      <c r="U2" s="153"/>
      <c r="V2" s="153"/>
      <c r="W2" s="153"/>
      <c r="X2" s="153"/>
      <c r="Y2" s="153"/>
    </row>
    <row r="4" spans="1:43" ht="60" customHeight="1">
      <c r="A4" s="95"/>
      <c r="B4" s="95"/>
      <c r="C4" s="95"/>
      <c r="D4" s="95"/>
      <c r="E4" s="154" t="s">
        <v>86</v>
      </c>
      <c r="F4" s="155"/>
      <c r="G4" s="156"/>
      <c r="H4" s="95"/>
      <c r="I4" s="96" t="s">
        <v>87</v>
      </c>
      <c r="K4" s="96" t="s">
        <v>88</v>
      </c>
      <c r="M4" s="157" t="s">
        <v>89</v>
      </c>
      <c r="N4" s="158"/>
      <c r="O4" s="158"/>
      <c r="P4" s="158"/>
      <c r="Q4" s="158"/>
      <c r="R4" s="158"/>
      <c r="S4" s="158"/>
      <c r="T4" s="158"/>
      <c r="U4" s="158"/>
      <c r="V4" s="158"/>
      <c r="W4" s="159"/>
    </row>
    <row r="5" spans="1:43" ht="72">
      <c r="A5" s="97"/>
      <c r="B5" s="98"/>
      <c r="C5" s="99" t="s">
        <v>90</v>
      </c>
      <c r="D5" s="100" t="s">
        <v>91</v>
      </c>
      <c r="E5" s="101" t="s">
        <v>92</v>
      </c>
      <c r="F5" s="101" t="s">
        <v>93</v>
      </c>
      <c r="G5" s="101" t="s">
        <v>94</v>
      </c>
      <c r="H5" s="102"/>
      <c r="I5" s="96" t="s">
        <v>95</v>
      </c>
      <c r="K5" s="96" t="s">
        <v>96</v>
      </c>
      <c r="M5" s="103" t="s">
        <v>97</v>
      </c>
      <c r="O5" s="101" t="s">
        <v>98</v>
      </c>
      <c r="Q5" s="101" t="s">
        <v>99</v>
      </c>
      <c r="S5" s="101" t="s">
        <v>100</v>
      </c>
      <c r="U5" s="101" t="s">
        <v>101</v>
      </c>
      <c r="W5" s="104" t="s">
        <v>102</v>
      </c>
      <c r="Y5" s="96" t="s">
        <v>103</v>
      </c>
    </row>
    <row r="6" spans="1:43">
      <c r="A6" s="105" t="s">
        <v>104</v>
      </c>
      <c r="D6" s="106"/>
      <c r="E6" s="106"/>
      <c r="F6" s="106"/>
      <c r="G6" s="106"/>
      <c r="H6" s="106"/>
      <c r="I6" s="106"/>
      <c r="K6" s="106"/>
      <c r="O6" s="106"/>
    </row>
    <row r="7" spans="1:43">
      <c r="A7" t="s">
        <v>105</v>
      </c>
    </row>
    <row r="8" spans="1:43">
      <c r="C8" s="107" t="s">
        <v>106</v>
      </c>
      <c r="D8" s="108">
        <v>74287438</v>
      </c>
      <c r="E8" s="108">
        <v>26000603</v>
      </c>
      <c r="F8" s="108">
        <v>15600362</v>
      </c>
      <c r="G8" s="109">
        <f>F8-E8</f>
        <v>-10400241</v>
      </c>
      <c r="H8" s="109"/>
      <c r="I8" s="108">
        <v>0</v>
      </c>
      <c r="J8" s="109"/>
      <c r="K8" s="108">
        <f>-G8-I8</f>
        <v>10400241</v>
      </c>
      <c r="L8" s="109"/>
      <c r="M8" s="108">
        <v>0</v>
      </c>
      <c r="N8" s="109"/>
      <c r="O8" s="108">
        <v>6473</v>
      </c>
      <c r="P8" s="109"/>
      <c r="Q8" s="108">
        <v>0</v>
      </c>
      <c r="R8" s="109"/>
      <c r="S8" s="108">
        <v>0</v>
      </c>
      <c r="T8" s="109"/>
      <c r="U8" s="108">
        <v>0</v>
      </c>
      <c r="V8" s="109"/>
      <c r="W8" s="109">
        <f>+K8++O8+Q8+S8+U8</f>
        <v>10406714</v>
      </c>
      <c r="Y8" s="110" t="s">
        <v>107</v>
      </c>
      <c r="AA8" s="111"/>
      <c r="AB8" s="111"/>
      <c r="AC8" s="111"/>
      <c r="AD8" s="111"/>
      <c r="AE8" s="111"/>
      <c r="AF8" s="111"/>
      <c r="AG8" s="111"/>
      <c r="AH8" s="111"/>
      <c r="AI8" s="111"/>
      <c r="AJ8" s="111"/>
      <c r="AK8" s="111"/>
      <c r="AL8" s="111"/>
      <c r="AM8" s="111"/>
      <c r="AN8" s="111"/>
      <c r="AO8" s="111"/>
      <c r="AP8" s="111"/>
      <c r="AQ8" s="111"/>
    </row>
    <row r="9" spans="1:43">
      <c r="C9" s="107" t="s">
        <v>24</v>
      </c>
      <c r="D9" s="108">
        <v>6995128</v>
      </c>
      <c r="E9" s="108">
        <v>2888170</v>
      </c>
      <c r="F9" s="108">
        <v>2003594</v>
      </c>
      <c r="G9" s="109">
        <f>F9-E9</f>
        <v>-884576</v>
      </c>
      <c r="H9" s="109"/>
      <c r="I9" s="108">
        <v>0</v>
      </c>
      <c r="J9" s="109"/>
      <c r="K9" s="108">
        <f>-G9-I9</f>
        <v>884576</v>
      </c>
      <c r="L9" s="109"/>
      <c r="M9" s="108">
        <v>0</v>
      </c>
      <c r="N9" s="109"/>
      <c r="O9" s="108">
        <v>0</v>
      </c>
      <c r="P9" s="109"/>
      <c r="Q9" s="108">
        <v>0</v>
      </c>
      <c r="R9" s="109"/>
      <c r="S9" s="108">
        <v>0</v>
      </c>
      <c r="T9" s="109"/>
      <c r="U9" s="108">
        <v>0</v>
      </c>
      <c r="V9" s="109"/>
      <c r="W9" s="109">
        <f>+K9++O9+Q9+S9+U9</f>
        <v>884576</v>
      </c>
      <c r="Y9" s="110" t="s">
        <v>107</v>
      </c>
      <c r="AA9" s="111"/>
      <c r="AB9" s="111"/>
      <c r="AC9" s="111"/>
      <c r="AD9" s="111"/>
      <c r="AE9" s="111"/>
      <c r="AF9" s="111"/>
      <c r="AG9" s="111"/>
      <c r="AH9" s="111"/>
      <c r="AI9" s="111"/>
      <c r="AJ9" s="111"/>
      <c r="AK9" s="111"/>
      <c r="AL9" s="111"/>
      <c r="AM9" s="111"/>
      <c r="AN9" s="111"/>
      <c r="AO9" s="111"/>
      <c r="AP9" s="111"/>
    </row>
    <row r="10" spans="1:43">
      <c r="C10" s="107" t="s">
        <v>108</v>
      </c>
      <c r="D10" s="108">
        <v>289422</v>
      </c>
      <c r="E10" s="108">
        <v>119497</v>
      </c>
      <c r="F10" s="108">
        <v>82898</v>
      </c>
      <c r="G10" s="109">
        <f>F10-E10</f>
        <v>-36599</v>
      </c>
      <c r="H10" s="109"/>
      <c r="I10" s="108">
        <f>-G10</f>
        <v>36599</v>
      </c>
      <c r="J10" s="109"/>
      <c r="K10" s="108">
        <f>-G10-I10</f>
        <v>0</v>
      </c>
      <c r="L10" s="109"/>
      <c r="M10" s="108">
        <v>0</v>
      </c>
      <c r="N10" s="109"/>
      <c r="O10" s="108">
        <v>0</v>
      </c>
      <c r="P10" s="109"/>
      <c r="Q10" s="108">
        <v>0</v>
      </c>
      <c r="R10" s="109"/>
      <c r="S10" s="108">
        <v>0</v>
      </c>
      <c r="T10" s="109"/>
      <c r="U10" s="108">
        <v>0</v>
      </c>
      <c r="V10" s="109"/>
      <c r="W10" s="109">
        <f>+K10++O10+Q10+S10+U10</f>
        <v>0</v>
      </c>
      <c r="Y10" s="110" t="s">
        <v>107</v>
      </c>
      <c r="AA10" s="111"/>
      <c r="AB10" s="111"/>
      <c r="AC10" s="111"/>
      <c r="AD10" s="111"/>
      <c r="AE10" s="111"/>
      <c r="AF10" s="111"/>
      <c r="AG10" s="111"/>
      <c r="AH10" s="111"/>
      <c r="AI10" s="111"/>
      <c r="AJ10" s="111"/>
      <c r="AK10" s="111"/>
      <c r="AL10" s="111"/>
      <c r="AM10" s="111"/>
      <c r="AN10" s="111"/>
      <c r="AO10" s="111"/>
      <c r="AP10" s="111"/>
    </row>
    <row r="11" spans="1:43">
      <c r="C11" s="107" t="s">
        <v>26</v>
      </c>
      <c r="D11" s="108">
        <v>1949608</v>
      </c>
      <c r="E11" s="108">
        <v>804960</v>
      </c>
      <c r="F11" s="108">
        <v>558421</v>
      </c>
      <c r="G11" s="109">
        <f>F11-E11</f>
        <v>-246539</v>
      </c>
      <c r="H11" s="109"/>
      <c r="I11" s="108">
        <v>0</v>
      </c>
      <c r="J11" s="109"/>
      <c r="K11" s="108">
        <f>-G11-I11</f>
        <v>246539</v>
      </c>
      <c r="L11" s="109"/>
      <c r="M11" s="108">
        <v>0</v>
      </c>
      <c r="N11" s="109"/>
      <c r="O11" s="108">
        <v>0</v>
      </c>
      <c r="P11" s="109"/>
      <c r="Q11" s="108">
        <v>0</v>
      </c>
      <c r="R11" s="109"/>
      <c r="S11" s="108">
        <v>0</v>
      </c>
      <c r="T11" s="109"/>
      <c r="U11" s="108">
        <v>0</v>
      </c>
      <c r="V11" s="109"/>
      <c r="W11" s="109">
        <f>+K11++O11+Q11+S11+U11</f>
        <v>246539</v>
      </c>
      <c r="Y11" s="110" t="s">
        <v>107</v>
      </c>
      <c r="AA11" s="111"/>
      <c r="AB11" s="111"/>
      <c r="AC11" s="111"/>
      <c r="AD11" s="111"/>
      <c r="AE11" s="111"/>
      <c r="AF11" s="111"/>
      <c r="AG11" s="111"/>
      <c r="AH11" s="111"/>
      <c r="AI11" s="111"/>
      <c r="AJ11" s="111"/>
      <c r="AK11" s="111"/>
      <c r="AL11" s="111"/>
      <c r="AM11" s="111"/>
      <c r="AN11" s="111"/>
      <c r="AO11" s="111"/>
      <c r="AP11" s="111"/>
    </row>
    <row r="12" spans="1:43">
      <c r="C12" s="107" t="s">
        <v>28</v>
      </c>
      <c r="D12" s="108">
        <v>1147478</v>
      </c>
      <c r="E12" s="108">
        <v>473774</v>
      </c>
      <c r="F12" s="108">
        <v>328669</v>
      </c>
      <c r="G12" s="109">
        <f>F12-E12</f>
        <v>-145105</v>
      </c>
      <c r="H12" s="109"/>
      <c r="I12" s="108">
        <v>0</v>
      </c>
      <c r="J12" s="109"/>
      <c r="K12" s="108">
        <f>-G12-I12</f>
        <v>145105</v>
      </c>
      <c r="L12" s="109"/>
      <c r="M12" s="108">
        <v>0</v>
      </c>
      <c r="N12" s="109"/>
      <c r="O12" s="112">
        <v>0</v>
      </c>
      <c r="P12" s="109"/>
      <c r="Q12" s="108">
        <v>0</v>
      </c>
      <c r="R12" s="109"/>
      <c r="S12" s="108">
        <v>0</v>
      </c>
      <c r="T12" s="109"/>
      <c r="U12" s="108">
        <v>0</v>
      </c>
      <c r="V12" s="109"/>
      <c r="W12" s="109">
        <f>+K12++O12+Q12+S12+U12</f>
        <v>145105</v>
      </c>
      <c r="Y12" s="110" t="s">
        <v>107</v>
      </c>
      <c r="AA12" s="111"/>
      <c r="AB12" s="111"/>
      <c r="AC12" s="111"/>
      <c r="AD12" s="111"/>
      <c r="AE12" s="111"/>
      <c r="AF12" s="111"/>
      <c r="AG12" s="111"/>
      <c r="AH12" s="111"/>
      <c r="AI12" s="111"/>
      <c r="AJ12" s="111"/>
      <c r="AK12" s="111"/>
      <c r="AL12" s="111"/>
      <c r="AM12" s="111"/>
      <c r="AN12" s="111"/>
      <c r="AO12" s="111"/>
      <c r="AP12" s="111"/>
    </row>
    <row r="13" spans="1:43">
      <c r="B13" t="s">
        <v>109</v>
      </c>
      <c r="D13" s="113">
        <f>SUM(D8:D12)</f>
        <v>84669074</v>
      </c>
      <c r="E13" s="113">
        <f>SUM(E8:E12)</f>
        <v>30287004</v>
      </c>
      <c r="F13" s="113">
        <f>SUM(F8:F12)</f>
        <v>18573944</v>
      </c>
      <c r="G13" s="113">
        <f>SUM(G8:G12)</f>
        <v>-11713060</v>
      </c>
      <c r="H13" s="109"/>
      <c r="I13" s="113">
        <f>SUM(I8:I12)</f>
        <v>36599</v>
      </c>
      <c r="J13" s="109"/>
      <c r="K13" s="113">
        <f>SUM(K8:K12)</f>
        <v>11676461</v>
      </c>
      <c r="L13" s="109"/>
      <c r="M13" s="113">
        <f>SUM(M8:M12)</f>
        <v>0</v>
      </c>
      <c r="N13" s="109"/>
      <c r="O13" s="113">
        <f>SUM(O8:O12)</f>
        <v>6473</v>
      </c>
      <c r="P13" s="109"/>
      <c r="Q13" s="113">
        <f>SUM(Q8:Q12)</f>
        <v>0</v>
      </c>
      <c r="R13" s="109"/>
      <c r="S13" s="113">
        <f>SUM(S8:S12)</f>
        <v>0</v>
      </c>
      <c r="T13" s="109"/>
      <c r="U13" s="113">
        <f>SUM(U8:U12)</f>
        <v>0</v>
      </c>
      <c r="V13" s="109"/>
      <c r="W13" s="113">
        <f>SUM(W8:W12)</f>
        <v>11682934</v>
      </c>
    </row>
    <row r="14" spans="1:43">
      <c r="A14" t="s">
        <v>110</v>
      </c>
      <c r="D14" s="109"/>
      <c r="E14" s="109"/>
      <c r="F14" s="109"/>
      <c r="G14" s="109"/>
      <c r="H14" s="109"/>
      <c r="I14" s="109"/>
      <c r="J14" s="109"/>
      <c r="K14" s="109"/>
      <c r="L14" s="109"/>
      <c r="M14" s="109"/>
      <c r="N14" s="109"/>
      <c r="O14" s="109"/>
      <c r="P14" s="109"/>
      <c r="Q14" s="109"/>
      <c r="R14" s="109"/>
      <c r="S14" s="109"/>
      <c r="T14" s="109"/>
      <c r="U14" s="109"/>
      <c r="V14" s="109"/>
      <c r="W14" s="13"/>
    </row>
    <row r="15" spans="1:43">
      <c r="C15" t="s">
        <v>38</v>
      </c>
      <c r="D15" s="108">
        <v>0</v>
      </c>
      <c r="E15" s="108">
        <v>0</v>
      </c>
      <c r="F15" s="108">
        <v>0</v>
      </c>
      <c r="G15" s="109">
        <f>F15-E15</f>
        <v>0</v>
      </c>
      <c r="H15" s="109"/>
      <c r="I15" s="108">
        <v>0</v>
      </c>
      <c r="J15" s="109"/>
      <c r="K15" s="108">
        <v>0</v>
      </c>
      <c r="L15" s="109"/>
      <c r="M15" s="108">
        <v>0</v>
      </c>
      <c r="N15" s="109"/>
      <c r="O15" s="108">
        <v>0</v>
      </c>
      <c r="P15" s="109"/>
      <c r="Q15" s="108">
        <v>0</v>
      </c>
      <c r="R15" s="109"/>
      <c r="S15" s="108">
        <v>0</v>
      </c>
      <c r="T15" s="109"/>
      <c r="U15" s="108">
        <v>0</v>
      </c>
      <c r="V15" s="109"/>
      <c r="W15" s="109">
        <f>+K15++O15+Q15+S15+U15</f>
        <v>0</v>
      </c>
      <c r="Y15" s="110" t="s">
        <v>111</v>
      </c>
    </row>
    <row r="16" spans="1:43">
      <c r="B16" t="s">
        <v>112</v>
      </c>
      <c r="D16" s="113">
        <f>SUM(D15)</f>
        <v>0</v>
      </c>
      <c r="E16" s="113">
        <f>SUM(E15)</f>
        <v>0</v>
      </c>
      <c r="F16" s="113">
        <f>SUM(F15)</f>
        <v>0</v>
      </c>
      <c r="G16" s="113">
        <f>SUM(G15)</f>
        <v>0</v>
      </c>
      <c r="H16" s="109"/>
      <c r="I16" s="113">
        <f>SUM(I15)</f>
        <v>0</v>
      </c>
      <c r="J16" s="109"/>
      <c r="K16" s="113">
        <f>SUM(K15)</f>
        <v>0</v>
      </c>
      <c r="L16" s="109"/>
      <c r="M16" s="113">
        <f>SUM(M15)</f>
        <v>0</v>
      </c>
      <c r="N16" s="109"/>
      <c r="O16" s="113">
        <f>SUM(O15)</f>
        <v>0</v>
      </c>
      <c r="P16" s="109"/>
      <c r="Q16" s="113">
        <f>SUM(Q15)</f>
        <v>0</v>
      </c>
      <c r="R16" s="109"/>
      <c r="S16" s="113">
        <f>SUM(S15)</f>
        <v>0</v>
      </c>
      <c r="T16" s="109"/>
      <c r="U16" s="113">
        <f>SUM(U15)</f>
        <v>0</v>
      </c>
      <c r="V16" s="109"/>
      <c r="W16" s="113">
        <f>SUM(W15)</f>
        <v>0</v>
      </c>
    </row>
    <row r="17" spans="1:42">
      <c r="A17" t="s">
        <v>113</v>
      </c>
      <c r="D17" s="109"/>
      <c r="E17" s="109"/>
      <c r="F17" s="109"/>
      <c r="G17" s="109"/>
      <c r="H17" s="109"/>
      <c r="I17" s="109"/>
      <c r="J17" s="109"/>
      <c r="K17" s="109"/>
      <c r="L17" s="109"/>
      <c r="M17" s="109"/>
      <c r="N17" s="109"/>
      <c r="O17" s="109"/>
      <c r="P17" s="109"/>
      <c r="Q17" s="109"/>
      <c r="R17" s="109"/>
      <c r="S17" s="109"/>
      <c r="T17" s="109"/>
      <c r="U17" s="109"/>
      <c r="V17" s="109"/>
      <c r="W17" s="13"/>
    </row>
    <row r="18" spans="1:42">
      <c r="C18" t="s">
        <v>114</v>
      </c>
      <c r="D18" s="108">
        <v>-220676</v>
      </c>
      <c r="E18" s="108">
        <v>-91113</v>
      </c>
      <c r="F18" s="108">
        <v>-63208</v>
      </c>
      <c r="G18" s="109">
        <f>F18-E18</f>
        <v>27905</v>
      </c>
      <c r="H18" s="109"/>
      <c r="I18" s="108">
        <v>0</v>
      </c>
      <c r="J18" s="109"/>
      <c r="K18" s="108">
        <f>-G18-I18</f>
        <v>-27905</v>
      </c>
      <c r="L18" s="109"/>
      <c r="M18" s="108">
        <v>0</v>
      </c>
      <c r="N18" s="109"/>
      <c r="O18" s="108">
        <v>0</v>
      </c>
      <c r="P18" s="109"/>
      <c r="Q18" s="108">
        <v>0</v>
      </c>
      <c r="R18" s="109"/>
      <c r="S18" s="108">
        <v>0</v>
      </c>
      <c r="T18" s="109"/>
      <c r="U18" s="108">
        <v>0</v>
      </c>
      <c r="V18" s="109"/>
      <c r="W18" s="109">
        <f>+K18++O18+Q18+S18+U18</f>
        <v>-27905</v>
      </c>
      <c r="Y18" s="110" t="s">
        <v>107</v>
      </c>
      <c r="AA18" s="111"/>
      <c r="AB18" s="111"/>
      <c r="AC18" s="111"/>
      <c r="AD18" s="111"/>
      <c r="AE18" s="111"/>
      <c r="AF18" s="111"/>
      <c r="AG18" s="111"/>
      <c r="AH18" s="111"/>
      <c r="AI18" s="111"/>
      <c r="AJ18" s="111"/>
      <c r="AK18" s="111"/>
      <c r="AL18" s="111"/>
      <c r="AM18" s="111"/>
      <c r="AN18" s="111"/>
      <c r="AO18" s="111"/>
      <c r="AP18" s="111"/>
    </row>
    <row r="19" spans="1:42">
      <c r="C19" t="s">
        <v>43</v>
      </c>
      <c r="D19" s="108">
        <v>-178517</v>
      </c>
      <c r="E19" s="108">
        <v>-73707</v>
      </c>
      <c r="F19" s="108">
        <v>-51132</v>
      </c>
      <c r="G19" s="109">
        <f>F19-E19</f>
        <v>22575</v>
      </c>
      <c r="H19" s="109"/>
      <c r="I19" s="108">
        <v>0</v>
      </c>
      <c r="J19" s="109"/>
      <c r="K19" s="108">
        <f>-G19-I19</f>
        <v>-22575</v>
      </c>
      <c r="L19" s="109"/>
      <c r="M19" s="108">
        <v>0</v>
      </c>
      <c r="N19" s="109"/>
      <c r="O19" s="108">
        <v>0</v>
      </c>
      <c r="P19" s="109"/>
      <c r="Q19" s="108">
        <v>0</v>
      </c>
      <c r="R19" s="109"/>
      <c r="S19" s="108">
        <v>0</v>
      </c>
      <c r="T19" s="109"/>
      <c r="U19" s="108">
        <v>0</v>
      </c>
      <c r="V19" s="109"/>
      <c r="W19" s="109">
        <f>+K19++O19+Q19+S19+U19</f>
        <v>-22575</v>
      </c>
      <c r="Y19" s="110" t="s">
        <v>107</v>
      </c>
      <c r="AA19" s="111"/>
      <c r="AB19" s="111"/>
      <c r="AC19" s="111"/>
      <c r="AD19" s="111"/>
      <c r="AE19" s="111"/>
      <c r="AF19" s="111"/>
      <c r="AG19" s="111"/>
      <c r="AH19" s="111"/>
      <c r="AI19" s="111"/>
      <c r="AJ19" s="111"/>
      <c r="AK19" s="111"/>
      <c r="AL19" s="111"/>
      <c r="AM19" s="111"/>
      <c r="AN19" s="111"/>
      <c r="AO19" s="111"/>
      <c r="AP19" s="111"/>
    </row>
    <row r="20" spans="1:42">
      <c r="C20" t="s">
        <v>115</v>
      </c>
      <c r="D20" s="109">
        <v>0</v>
      </c>
      <c r="E20" s="109">
        <v>0</v>
      </c>
      <c r="F20" s="109">
        <v>0</v>
      </c>
      <c r="G20" s="109">
        <f>F20-E20</f>
        <v>0</v>
      </c>
      <c r="H20" s="109"/>
      <c r="I20" s="108">
        <v>0</v>
      </c>
      <c r="J20" s="109"/>
      <c r="K20" s="108">
        <v>0</v>
      </c>
      <c r="L20" s="109"/>
      <c r="M20" s="108">
        <v>0</v>
      </c>
      <c r="N20" s="109"/>
      <c r="O20" s="108">
        <v>0</v>
      </c>
      <c r="P20" s="109"/>
      <c r="Q20" s="108">
        <v>0</v>
      </c>
      <c r="R20" s="109"/>
      <c r="S20" s="108">
        <v>0</v>
      </c>
      <c r="T20" s="109"/>
      <c r="U20" s="108">
        <v>0</v>
      </c>
      <c r="V20" s="109"/>
      <c r="W20" s="109">
        <f>+K20++O20+Q20+S20+U20</f>
        <v>0</v>
      </c>
      <c r="Y20" s="110" t="s">
        <v>107</v>
      </c>
      <c r="AA20" s="111"/>
      <c r="AB20" s="111"/>
      <c r="AC20" s="111"/>
      <c r="AD20" s="111"/>
      <c r="AE20" s="111"/>
      <c r="AF20" s="111"/>
      <c r="AG20" s="111"/>
      <c r="AH20" s="111"/>
      <c r="AI20" s="111"/>
      <c r="AJ20" s="111"/>
      <c r="AK20" s="111"/>
      <c r="AL20" s="111"/>
      <c r="AM20" s="111"/>
      <c r="AN20" s="111"/>
      <c r="AO20" s="111"/>
      <c r="AP20" s="111"/>
    </row>
    <row r="21" spans="1:42">
      <c r="B21" t="s">
        <v>116</v>
      </c>
      <c r="D21" s="114">
        <f>SUM(D18:D20)</f>
        <v>-399193</v>
      </c>
      <c r="E21" s="114">
        <f>SUM(E18:E20)</f>
        <v>-164820</v>
      </c>
      <c r="F21" s="114">
        <f>SUM(F18:F20)</f>
        <v>-114340</v>
      </c>
      <c r="G21" s="114">
        <f>SUM(G18:G20)</f>
        <v>50480</v>
      </c>
      <c r="H21" s="109"/>
      <c r="I21" s="114">
        <f>SUM(I18:I20)</f>
        <v>0</v>
      </c>
      <c r="J21" s="109"/>
      <c r="K21" s="114">
        <f>SUM(K18:K20)</f>
        <v>-50480</v>
      </c>
      <c r="L21" s="109"/>
      <c r="M21" s="114">
        <f>SUM(M18:M20)</f>
        <v>0</v>
      </c>
      <c r="N21" s="109"/>
      <c r="O21" s="114">
        <f>SUM(O18:O20)</f>
        <v>0</v>
      </c>
      <c r="P21" s="109"/>
      <c r="Q21" s="114">
        <f>SUM(Q18:Q20)</f>
        <v>0</v>
      </c>
      <c r="R21" s="109"/>
      <c r="S21" s="114">
        <f>SUM(S18:S20)</f>
        <v>0</v>
      </c>
      <c r="T21" s="109"/>
      <c r="U21" s="114">
        <f>SUM(U18:U20)</f>
        <v>0</v>
      </c>
      <c r="V21" s="109"/>
      <c r="W21" s="114">
        <f>SUM(W18:W20)</f>
        <v>-50480</v>
      </c>
    </row>
    <row r="22" spans="1:42">
      <c r="D22" s="115"/>
      <c r="E22" s="115"/>
      <c r="F22" s="115"/>
      <c r="G22" s="115"/>
      <c r="H22" s="109"/>
      <c r="I22" s="114"/>
      <c r="J22" s="116"/>
      <c r="K22" s="114"/>
      <c r="L22" s="116"/>
      <c r="M22" s="114"/>
      <c r="N22" s="116"/>
      <c r="O22" s="114"/>
      <c r="P22" s="116"/>
      <c r="Q22" s="114"/>
      <c r="R22" s="116"/>
      <c r="S22" s="114"/>
      <c r="T22" s="116"/>
      <c r="U22" s="114"/>
      <c r="V22" s="116"/>
      <c r="W22" s="115"/>
    </row>
    <row r="23" spans="1:42">
      <c r="A23" s="117" t="s">
        <v>117</v>
      </c>
      <c r="B23" s="117"/>
      <c r="C23" s="117"/>
      <c r="D23" s="115"/>
      <c r="E23" s="115"/>
      <c r="F23" s="115"/>
      <c r="G23" s="115"/>
      <c r="H23" s="109"/>
      <c r="I23" s="116"/>
      <c r="J23" s="109"/>
      <c r="K23" s="116"/>
      <c r="L23" s="109"/>
      <c r="M23" s="116"/>
      <c r="N23" s="109"/>
      <c r="O23" s="116"/>
      <c r="P23" s="109"/>
      <c r="Q23" s="116"/>
      <c r="R23" s="109"/>
      <c r="S23" s="116"/>
      <c r="T23" s="109"/>
      <c r="U23" s="116"/>
      <c r="V23" s="109"/>
      <c r="W23" s="118"/>
    </row>
    <row r="24" spans="1:42">
      <c r="C24" t="s">
        <v>118</v>
      </c>
      <c r="D24" s="113">
        <f>+D13+D26+D21</f>
        <v>84269881</v>
      </c>
      <c r="E24" s="113">
        <f>+E13+E26+E21</f>
        <v>30122184</v>
      </c>
      <c r="F24" s="113">
        <f>+F13+F26+F21</f>
        <v>18459604</v>
      </c>
      <c r="G24" s="113">
        <f>+G13+G26+G21</f>
        <v>-11662580</v>
      </c>
      <c r="H24" s="109"/>
      <c r="I24" s="113">
        <f>+I13+I26+I21</f>
        <v>36599</v>
      </c>
      <c r="J24" s="116"/>
      <c r="K24" s="114">
        <f>K21+K16+K13</f>
        <v>11625981</v>
      </c>
      <c r="L24" s="116"/>
      <c r="M24" s="118">
        <f>M21+M16+M13</f>
        <v>0</v>
      </c>
      <c r="N24" s="118"/>
      <c r="O24" s="116">
        <f>O21+O16+O13</f>
        <v>6473</v>
      </c>
      <c r="P24" s="118"/>
      <c r="Q24" s="118">
        <f>Q21+Q16+Q13</f>
        <v>0</v>
      </c>
      <c r="R24" s="118"/>
      <c r="S24" s="118">
        <f>S21+S16+S13</f>
        <v>0</v>
      </c>
      <c r="T24" s="118"/>
      <c r="U24" s="118">
        <f>U21+U16+U13</f>
        <v>0</v>
      </c>
      <c r="V24" s="118"/>
      <c r="W24" s="116">
        <f>W21+W16+W13</f>
        <v>11632454</v>
      </c>
    </row>
    <row r="25" spans="1:42">
      <c r="C25" t="s">
        <v>119</v>
      </c>
      <c r="D25" s="118"/>
      <c r="E25" s="118"/>
      <c r="F25" s="118"/>
      <c r="G25" s="118"/>
      <c r="H25" s="109"/>
      <c r="I25" s="116"/>
      <c r="J25" s="109"/>
      <c r="K25" s="119">
        <v>4666651</v>
      </c>
      <c r="L25" s="109"/>
      <c r="M25" s="120">
        <v>12435</v>
      </c>
      <c r="N25" s="109"/>
      <c r="O25" s="120">
        <v>2605</v>
      </c>
      <c r="P25" s="109"/>
      <c r="Q25" s="120">
        <v>0</v>
      </c>
      <c r="R25" s="109"/>
      <c r="S25" s="120">
        <v>0</v>
      </c>
      <c r="T25" s="109"/>
      <c r="U25" s="120">
        <v>0</v>
      </c>
      <c r="V25" s="109"/>
      <c r="W25" s="116">
        <f>SUM(K25:U25)</f>
        <v>4681691</v>
      </c>
      <c r="AA25" s="111"/>
      <c r="AB25" s="111"/>
      <c r="AC25" s="111"/>
      <c r="AD25" s="111"/>
      <c r="AE25" s="111"/>
      <c r="AF25" s="111"/>
      <c r="AG25" s="111"/>
      <c r="AH25" s="111"/>
      <c r="AI25" s="111"/>
      <c r="AJ25" s="111"/>
      <c r="AK25" s="111"/>
      <c r="AL25" s="111"/>
      <c r="AM25" s="111"/>
      <c r="AN25" s="111"/>
      <c r="AO25" s="111"/>
      <c r="AP25" s="111"/>
    </row>
    <row r="26" spans="1:42" s="117" customFormat="1" ht="15" thickBot="1">
      <c r="C26" s="117" t="s">
        <v>120</v>
      </c>
      <c r="D26" s="121"/>
      <c r="E26" s="121"/>
      <c r="F26" s="121"/>
      <c r="G26" s="121"/>
      <c r="H26" s="122"/>
      <c r="I26" s="123"/>
      <c r="J26" s="122"/>
      <c r="K26" s="124">
        <f>+K24+K25</f>
        <v>16292632</v>
      </c>
      <c r="L26" s="122"/>
      <c r="M26" s="124">
        <f>+M24+M25</f>
        <v>12435</v>
      </c>
      <c r="N26" s="122"/>
      <c r="O26" s="124">
        <f>+O24+O25</f>
        <v>9078</v>
      </c>
      <c r="P26" s="122"/>
      <c r="Q26" s="124">
        <f>+Q24+Q25</f>
        <v>0</v>
      </c>
      <c r="R26" s="122"/>
      <c r="S26" s="124">
        <f>+S24+S25</f>
        <v>0</v>
      </c>
      <c r="T26" s="122"/>
      <c r="U26" s="124">
        <f>+U24+U25</f>
        <v>0</v>
      </c>
      <c r="V26" s="122"/>
      <c r="W26" s="124">
        <f>+W24+W25</f>
        <v>16314145</v>
      </c>
      <c r="Y26" s="125"/>
    </row>
    <row r="27" spans="1:42" ht="15" thickTop="1">
      <c r="D27" s="13"/>
      <c r="E27" s="13"/>
      <c r="F27" s="13"/>
      <c r="G27" s="13"/>
      <c r="H27" s="109"/>
      <c r="I27" s="109"/>
      <c r="J27" s="109"/>
      <c r="K27" s="109"/>
      <c r="L27" s="109"/>
      <c r="M27" s="109"/>
      <c r="N27" s="109"/>
      <c r="O27" s="109"/>
      <c r="P27" s="109"/>
      <c r="Q27" s="109"/>
      <c r="R27" s="109"/>
      <c r="S27" s="109"/>
      <c r="T27" s="109"/>
      <c r="U27" s="109"/>
      <c r="V27" s="109"/>
      <c r="W27" s="13"/>
    </row>
    <row r="28" spans="1:42">
      <c r="D28" s="13"/>
      <c r="E28" s="13"/>
      <c r="F28" s="13"/>
      <c r="G28" s="13"/>
      <c r="H28" s="109"/>
      <c r="I28" s="109"/>
      <c r="J28" s="109"/>
      <c r="K28" s="109"/>
      <c r="L28" s="109"/>
      <c r="M28" s="109"/>
      <c r="N28" s="109"/>
      <c r="O28" s="109"/>
      <c r="P28" s="109"/>
      <c r="Q28" s="109"/>
      <c r="R28" s="109"/>
      <c r="S28" s="109"/>
      <c r="T28" s="109"/>
      <c r="U28" s="109"/>
      <c r="V28" s="109"/>
      <c r="W28" s="13"/>
    </row>
    <row r="29" spans="1:42">
      <c r="A29" s="105" t="s">
        <v>121</v>
      </c>
      <c r="D29" s="13"/>
      <c r="E29" s="13"/>
      <c r="F29" s="13"/>
      <c r="G29" s="13"/>
      <c r="H29" s="109"/>
      <c r="I29" s="109"/>
      <c r="J29" s="109"/>
      <c r="K29" s="109"/>
      <c r="L29" s="109"/>
      <c r="M29" s="109"/>
      <c r="N29" s="109"/>
      <c r="O29" s="109"/>
      <c r="P29" s="109"/>
      <c r="Q29" s="109"/>
      <c r="R29" s="109"/>
      <c r="S29" s="109"/>
      <c r="T29" s="109"/>
      <c r="U29" s="109"/>
      <c r="V29" s="109"/>
      <c r="W29" s="13"/>
    </row>
    <row r="30" spans="1:42">
      <c r="A30" t="s">
        <v>105</v>
      </c>
      <c r="D30" s="13"/>
      <c r="E30" s="13"/>
      <c r="F30" s="13"/>
      <c r="G30" s="13"/>
      <c r="H30" s="109"/>
      <c r="I30" s="109"/>
      <c r="J30" s="109"/>
      <c r="K30" s="109"/>
      <c r="L30" s="109"/>
      <c r="M30" s="109"/>
      <c r="N30" s="109"/>
      <c r="O30" s="109"/>
      <c r="P30" s="109"/>
      <c r="Q30" s="109"/>
      <c r="R30" s="109"/>
      <c r="S30" s="109"/>
      <c r="U30" s="109"/>
      <c r="W30" s="13"/>
    </row>
    <row r="31" spans="1:42">
      <c r="B31" s="94"/>
      <c r="C31" t="s">
        <v>38</v>
      </c>
      <c r="D31" s="112">
        <v>0</v>
      </c>
      <c r="E31" s="112">
        <v>0</v>
      </c>
      <c r="F31" s="112">
        <v>0</v>
      </c>
      <c r="G31" s="13">
        <f>F31-E31</f>
        <v>0</v>
      </c>
      <c r="H31" s="109"/>
      <c r="I31" s="108">
        <v>0</v>
      </c>
      <c r="J31" s="109"/>
      <c r="K31" s="108">
        <v>0</v>
      </c>
      <c r="M31" s="108">
        <v>0</v>
      </c>
      <c r="O31" s="108">
        <v>0</v>
      </c>
      <c r="Q31" s="108">
        <v>0</v>
      </c>
      <c r="R31" s="109"/>
      <c r="S31" s="108">
        <v>0</v>
      </c>
      <c r="U31" s="108">
        <v>0</v>
      </c>
      <c r="W31" s="109">
        <f>+K31+O31+Q31+S31+U31+M31</f>
        <v>0</v>
      </c>
      <c r="Y31" s="110"/>
      <c r="Z31" s="111"/>
      <c r="AA31" s="111"/>
      <c r="AB31" s="111"/>
      <c r="AC31" s="111"/>
      <c r="AD31" s="111"/>
      <c r="AE31" s="111"/>
      <c r="AF31" s="111"/>
      <c r="AG31" s="111"/>
      <c r="AH31" s="111"/>
      <c r="AI31" s="111"/>
      <c r="AJ31" s="111"/>
      <c r="AK31" s="111"/>
      <c r="AL31" s="111"/>
    </row>
    <row r="32" spans="1:42">
      <c r="B32" s="94"/>
      <c r="D32" s="13"/>
      <c r="E32" s="13"/>
      <c r="F32" s="13"/>
      <c r="G32" s="13"/>
      <c r="H32" s="109"/>
      <c r="I32" s="109"/>
      <c r="J32" s="109"/>
      <c r="R32" s="109"/>
      <c r="S32" s="109">
        <f>+G32+K32+M32+O32+Q32+I32</f>
        <v>0</v>
      </c>
      <c r="U32" s="109">
        <f>+I32+M32+O32+Q32+S32+K32</f>
        <v>0</v>
      </c>
      <c r="W32" s="109">
        <f>+K32+O32+Q32+S32+U32+M32</f>
        <v>0</v>
      </c>
      <c r="Z32" s="111"/>
      <c r="AA32" s="111"/>
      <c r="AB32" s="111"/>
      <c r="AC32" s="111"/>
      <c r="AD32" s="111"/>
      <c r="AE32" s="111"/>
      <c r="AF32" s="111"/>
      <c r="AG32" s="111"/>
      <c r="AH32" s="111"/>
      <c r="AI32" s="111"/>
      <c r="AJ32" s="111"/>
      <c r="AK32" s="111"/>
      <c r="AL32" s="111"/>
    </row>
    <row r="33" spans="1:38">
      <c r="B33" t="s">
        <v>109</v>
      </c>
      <c r="D33" s="126">
        <f>SUM(D31:D32)</f>
        <v>0</v>
      </c>
      <c r="E33" s="126">
        <f>SUM(E31:E32)</f>
        <v>0</v>
      </c>
      <c r="F33" s="126">
        <f>SUM(F31:F32)</f>
        <v>0</v>
      </c>
      <c r="G33" s="126">
        <f>SUM(G31:G32)</f>
        <v>0</v>
      </c>
      <c r="H33" s="109"/>
      <c r="I33" s="113">
        <f>SUM(I31:I32)</f>
        <v>0</v>
      </c>
      <c r="J33" s="109"/>
      <c r="K33" s="113">
        <f>SUM(K31:K32)</f>
        <v>0</v>
      </c>
      <c r="L33" s="109"/>
      <c r="M33" s="113">
        <f>SUM(M31:M32)</f>
        <v>0</v>
      </c>
      <c r="N33" s="109"/>
      <c r="O33" s="113">
        <f>SUM(O31:O32)</f>
        <v>0</v>
      </c>
      <c r="P33" s="109"/>
      <c r="Q33" s="113">
        <f>SUM(Q31:Q32)</f>
        <v>0</v>
      </c>
      <c r="R33" s="109"/>
      <c r="S33" s="113">
        <f>SUM(S31:S32)</f>
        <v>0</v>
      </c>
      <c r="U33" s="113">
        <f>SUM(U31:U32)</f>
        <v>0</v>
      </c>
      <c r="W33" s="113">
        <f>SUM(W31:W32)</f>
        <v>0</v>
      </c>
    </row>
    <row r="34" spans="1:38">
      <c r="A34" t="s">
        <v>110</v>
      </c>
      <c r="D34" s="13"/>
      <c r="E34" s="13"/>
      <c r="F34" s="13"/>
      <c r="G34" s="13"/>
      <c r="H34" s="109"/>
      <c r="I34" s="109"/>
      <c r="J34" s="109"/>
      <c r="K34" s="109"/>
      <c r="L34" s="109"/>
      <c r="M34" s="109"/>
      <c r="N34" s="109"/>
      <c r="O34" s="109"/>
      <c r="P34" s="109"/>
      <c r="Q34" s="109"/>
      <c r="R34" s="109"/>
      <c r="S34" s="109"/>
      <c r="U34" s="109"/>
      <c r="W34" s="13"/>
    </row>
    <row r="35" spans="1:38">
      <c r="B35" s="94"/>
      <c r="C35" t="s">
        <v>122</v>
      </c>
      <c r="D35" s="127">
        <v>-110618952</v>
      </c>
      <c r="E35" s="127">
        <v>-38716633</v>
      </c>
      <c r="F35" s="127">
        <v>-23229980</v>
      </c>
      <c r="G35" s="109">
        <f>F35-E35</f>
        <v>15486653</v>
      </c>
      <c r="I35" s="108">
        <v>0</v>
      </c>
      <c r="K35" s="108">
        <f>-G35-I35</f>
        <v>-15486653</v>
      </c>
      <c r="M35" s="128">
        <v>0</v>
      </c>
      <c r="O35" s="108">
        <v>-5989</v>
      </c>
      <c r="Q35" s="128">
        <v>0</v>
      </c>
      <c r="R35" s="109"/>
      <c r="S35" s="128">
        <v>0</v>
      </c>
      <c r="U35" s="128">
        <v>0</v>
      </c>
      <c r="W35" s="109">
        <f>+K35++O35+Q35+S35+U35</f>
        <v>-15492642</v>
      </c>
      <c r="Y35" s="110" t="s">
        <v>123</v>
      </c>
      <c r="Z35" s="111"/>
      <c r="AA35" s="111"/>
      <c r="AB35" s="111"/>
      <c r="AC35" s="111"/>
      <c r="AD35" s="111"/>
      <c r="AE35" s="111"/>
      <c r="AF35" s="111"/>
      <c r="AG35" s="111"/>
      <c r="AH35" s="111"/>
      <c r="AI35" s="111"/>
      <c r="AJ35" s="111"/>
      <c r="AK35" s="111"/>
      <c r="AL35" s="111"/>
    </row>
    <row r="36" spans="1:38">
      <c r="B36" s="94"/>
      <c r="C36" t="s">
        <v>124</v>
      </c>
      <c r="D36" s="108">
        <v>-15958881</v>
      </c>
      <c r="E36" s="108">
        <v>-1003543</v>
      </c>
      <c r="F36" s="108">
        <v>-1219690</v>
      </c>
      <c r="G36" s="109">
        <f>F36-E36</f>
        <v>-216147</v>
      </c>
      <c r="I36" s="108">
        <v>0</v>
      </c>
      <c r="K36" s="108">
        <f>-G36-I36</f>
        <v>216147</v>
      </c>
      <c r="M36" s="128">
        <v>0</v>
      </c>
      <c r="O36" s="128">
        <v>0</v>
      </c>
      <c r="Q36" s="128">
        <v>0</v>
      </c>
      <c r="R36" s="109"/>
      <c r="S36" s="128">
        <v>0</v>
      </c>
      <c r="U36" s="128">
        <v>0</v>
      </c>
      <c r="W36" s="109">
        <f>+K36++O36+Q36+S36+U36</f>
        <v>216147</v>
      </c>
      <c r="Y36" s="110" t="s">
        <v>107</v>
      </c>
      <c r="Z36" s="111"/>
      <c r="AA36" s="111"/>
      <c r="AB36" s="111"/>
      <c r="AC36" s="111"/>
      <c r="AD36" s="111"/>
      <c r="AE36" s="111"/>
      <c r="AF36" s="111"/>
      <c r="AG36" s="111"/>
      <c r="AH36" s="111"/>
      <c r="AI36" s="111"/>
      <c r="AJ36" s="111"/>
      <c r="AK36" s="111"/>
      <c r="AL36" s="111"/>
    </row>
    <row r="37" spans="1:38">
      <c r="B37" s="94"/>
      <c r="C37" t="s">
        <v>125</v>
      </c>
      <c r="D37" s="108">
        <v>-186963</v>
      </c>
      <c r="E37" s="108">
        <v>-65437</v>
      </c>
      <c r="F37" s="108">
        <v>-39262</v>
      </c>
      <c r="G37" s="109">
        <f>F37-E37</f>
        <v>26175</v>
      </c>
      <c r="I37" s="108">
        <v>0</v>
      </c>
      <c r="K37" s="108">
        <v>0</v>
      </c>
      <c r="M37" s="128">
        <v>0</v>
      </c>
      <c r="O37" s="108">
        <v>0</v>
      </c>
      <c r="Q37" s="128">
        <v>0</v>
      </c>
      <c r="R37" s="109"/>
      <c r="S37" s="128">
        <v>0</v>
      </c>
      <c r="U37" s="128">
        <v>0</v>
      </c>
      <c r="W37" s="109">
        <f>+K37++O37+Q37+S37+U37</f>
        <v>0</v>
      </c>
      <c r="Y37" s="110" t="s">
        <v>123</v>
      </c>
      <c r="Z37" s="111"/>
      <c r="AA37" s="111"/>
      <c r="AB37" s="111"/>
      <c r="AC37" s="111"/>
      <c r="AD37" s="111"/>
      <c r="AE37" s="111"/>
      <c r="AF37" s="111"/>
      <c r="AG37" s="111"/>
      <c r="AH37" s="111"/>
      <c r="AI37" s="111"/>
      <c r="AJ37" s="111"/>
      <c r="AK37" s="111"/>
      <c r="AL37" s="111"/>
    </row>
    <row r="38" spans="1:38">
      <c r="B38" s="94"/>
      <c r="C38" t="s">
        <v>126</v>
      </c>
      <c r="D38" s="108">
        <v>-186963</v>
      </c>
      <c r="E38" s="108">
        <v>-11757</v>
      </c>
      <c r="F38" s="108">
        <v>-14289</v>
      </c>
      <c r="G38" s="109">
        <f>F38-E38</f>
        <v>-2532</v>
      </c>
      <c r="I38" s="108">
        <v>0</v>
      </c>
      <c r="K38" s="108">
        <v>0</v>
      </c>
      <c r="M38" s="128">
        <v>0</v>
      </c>
      <c r="O38" s="108">
        <v>0</v>
      </c>
      <c r="Q38" s="128">
        <v>0</v>
      </c>
      <c r="R38" s="109"/>
      <c r="S38" s="128">
        <v>0</v>
      </c>
      <c r="U38" s="128">
        <v>0</v>
      </c>
      <c r="W38" s="109">
        <f>+K38++O38+Q38+S38+U38</f>
        <v>0</v>
      </c>
      <c r="Y38" s="110" t="s">
        <v>107</v>
      </c>
      <c r="Z38" s="111"/>
      <c r="AA38" s="111"/>
      <c r="AB38" s="111"/>
      <c r="AC38" s="111"/>
      <c r="AD38" s="111"/>
      <c r="AE38" s="111"/>
      <c r="AF38" s="111"/>
      <c r="AG38" s="111"/>
      <c r="AH38" s="111"/>
      <c r="AI38" s="111"/>
      <c r="AJ38" s="111"/>
      <c r="AK38" s="111"/>
      <c r="AL38" s="111"/>
    </row>
    <row r="39" spans="1:38">
      <c r="B39" t="s">
        <v>112</v>
      </c>
      <c r="D39" s="113">
        <f>SUM(D35:D38)</f>
        <v>-126951759</v>
      </c>
      <c r="E39" s="113">
        <f>SUM(E35:E38)</f>
        <v>-39797370</v>
      </c>
      <c r="F39" s="113">
        <f>SUM(F35:F38)</f>
        <v>-24503221</v>
      </c>
      <c r="G39" s="113">
        <f>SUM(G35:G38)</f>
        <v>15294149</v>
      </c>
      <c r="H39" s="109"/>
      <c r="I39" s="113">
        <f>SUM(I35:I38)</f>
        <v>0</v>
      </c>
      <c r="J39" s="109"/>
      <c r="K39" s="113">
        <f>SUM(K35:K38)</f>
        <v>-15270506</v>
      </c>
      <c r="L39" s="109"/>
      <c r="M39" s="113">
        <f>SUM(M35:M38)</f>
        <v>0</v>
      </c>
      <c r="N39" s="109"/>
      <c r="O39" s="113">
        <f>SUM(O35:O38)</f>
        <v>-5989</v>
      </c>
      <c r="P39" s="109"/>
      <c r="Q39" s="113">
        <f>SUM(Q35:Q38)</f>
        <v>0</v>
      </c>
      <c r="R39" s="109"/>
      <c r="S39" s="113">
        <f>SUM(S35:S38)</f>
        <v>0</v>
      </c>
      <c r="U39" s="113">
        <f>SUM(U35:U38)</f>
        <v>0</v>
      </c>
      <c r="W39" s="113">
        <f>SUM(W35:W38)</f>
        <v>-15276495</v>
      </c>
    </row>
    <row r="40" spans="1:38" ht="18" customHeight="1">
      <c r="D40" s="118"/>
      <c r="E40" s="118"/>
      <c r="F40" s="13"/>
      <c r="G40" s="118"/>
      <c r="H40" s="109"/>
      <c r="I40" s="116"/>
      <c r="J40" s="109"/>
      <c r="K40" s="116"/>
      <c r="L40" s="109"/>
      <c r="M40" s="116"/>
      <c r="N40" s="109"/>
      <c r="O40" s="116"/>
      <c r="P40" s="109"/>
      <c r="Q40" s="116"/>
      <c r="R40" s="109"/>
      <c r="S40" s="116"/>
      <c r="U40" s="116"/>
      <c r="W40" s="118"/>
    </row>
    <row r="41" spans="1:38" ht="18" customHeight="1">
      <c r="A41" s="117" t="s">
        <v>127</v>
      </c>
      <c r="D41" s="118"/>
      <c r="E41" s="118"/>
      <c r="F41" s="13"/>
      <c r="G41" s="118"/>
      <c r="H41" s="109"/>
      <c r="I41" s="116"/>
      <c r="J41" s="109"/>
      <c r="K41" s="116"/>
      <c r="L41" s="109"/>
      <c r="M41" s="116"/>
      <c r="N41" s="109"/>
      <c r="O41" s="116"/>
      <c r="P41" s="109"/>
      <c r="Q41" s="116"/>
      <c r="R41" s="109"/>
      <c r="S41" s="116"/>
      <c r="U41" s="116"/>
      <c r="W41" s="118"/>
    </row>
    <row r="42" spans="1:38">
      <c r="C42" t="s">
        <v>118</v>
      </c>
      <c r="D42" s="13"/>
      <c r="E42" s="13"/>
      <c r="H42" s="109"/>
      <c r="I42" s="129">
        <f>+I33+I39</f>
        <v>0</v>
      </c>
      <c r="J42" s="109"/>
      <c r="K42" s="129">
        <f>+K33+K39</f>
        <v>-15270506</v>
      </c>
      <c r="L42" s="109"/>
      <c r="M42" s="129">
        <f>+M33+M39</f>
        <v>0</v>
      </c>
      <c r="N42" s="109"/>
      <c r="O42" s="129">
        <f>+O33+O39</f>
        <v>-5989</v>
      </c>
      <c r="P42" s="109"/>
      <c r="Q42" s="129">
        <f>+Q33+Q39</f>
        <v>0</v>
      </c>
      <c r="R42" s="109"/>
      <c r="S42" s="129">
        <f>+S33+S39</f>
        <v>0</v>
      </c>
      <c r="U42" s="129">
        <f>+U33+U39</f>
        <v>0</v>
      </c>
      <c r="W42" s="129">
        <f>+W33+W39</f>
        <v>-15276495</v>
      </c>
    </row>
    <row r="43" spans="1:38">
      <c r="C43" t="s">
        <v>119</v>
      </c>
      <c r="D43" s="13"/>
      <c r="E43" s="13"/>
      <c r="H43" s="109"/>
      <c r="I43" s="129"/>
      <c r="J43" s="109"/>
      <c r="K43" s="119">
        <v>-6129557</v>
      </c>
      <c r="L43" s="109"/>
      <c r="M43" s="120">
        <v>-16334</v>
      </c>
      <c r="N43" s="109"/>
      <c r="O43" s="119">
        <v>-2410</v>
      </c>
      <c r="P43" s="109"/>
      <c r="Q43" s="119">
        <v>0</v>
      </c>
      <c r="R43" s="109"/>
      <c r="S43" s="119">
        <v>0</v>
      </c>
      <c r="U43" s="119">
        <v>0</v>
      </c>
      <c r="W43" s="129">
        <f>SUM(K43:U43)</f>
        <v>-6148301</v>
      </c>
    </row>
    <row r="44" spans="1:38" s="117" customFormat="1" ht="15" thickBot="1">
      <c r="C44" s="117" t="s">
        <v>120</v>
      </c>
      <c r="D44" s="130"/>
      <c r="E44" s="130"/>
      <c r="F44"/>
      <c r="G44"/>
      <c r="H44" s="122"/>
      <c r="I44" s="124">
        <f>+I42+I43</f>
        <v>0</v>
      </c>
      <c r="J44" s="122"/>
      <c r="K44" s="124">
        <f>+K42+K43</f>
        <v>-21400063</v>
      </c>
      <c r="L44" s="122"/>
      <c r="M44" s="124">
        <f>+M42+M43</f>
        <v>-16334</v>
      </c>
      <c r="N44" s="122"/>
      <c r="O44" s="124">
        <f>+O42+O43</f>
        <v>-8399</v>
      </c>
      <c r="P44" s="122"/>
      <c r="Q44" s="124">
        <f>+Q42+Q43</f>
        <v>0</v>
      </c>
      <c r="R44" s="122"/>
      <c r="S44" s="124">
        <f>+S42+S43</f>
        <v>0</v>
      </c>
      <c r="U44" s="124">
        <f>+U42+U43</f>
        <v>0</v>
      </c>
      <c r="W44" s="124">
        <f>+W42+W43</f>
        <v>-21424796</v>
      </c>
      <c r="Y44" s="125"/>
    </row>
    <row r="45" spans="1:38" s="117" customFormat="1" ht="15" thickTop="1">
      <c r="D45" s="130"/>
      <c r="E45" s="130"/>
      <c r="F45"/>
      <c r="G45"/>
      <c r="H45" s="122"/>
      <c r="I45" s="123"/>
      <c r="J45" s="122"/>
      <c r="K45" s="123"/>
      <c r="L45" s="122"/>
      <c r="M45" s="123"/>
      <c r="N45" s="122"/>
      <c r="O45" s="123"/>
      <c r="P45" s="122"/>
      <c r="Q45" s="123"/>
      <c r="R45" s="122"/>
      <c r="S45" s="123"/>
      <c r="U45" s="123"/>
      <c r="W45" s="121"/>
      <c r="Y45" s="125"/>
    </row>
    <row r="46" spans="1:38" s="117" customFormat="1">
      <c r="A46" s="117" t="s">
        <v>128</v>
      </c>
      <c r="D46" s="130"/>
      <c r="E46" s="130"/>
      <c r="F46"/>
      <c r="G46"/>
      <c r="H46" s="122"/>
      <c r="I46" s="123"/>
      <c r="J46" s="122"/>
      <c r="K46" s="123"/>
      <c r="L46" s="122"/>
      <c r="M46" s="123"/>
      <c r="N46" s="122"/>
      <c r="O46" s="123"/>
      <c r="P46" s="122"/>
      <c r="Q46" s="123"/>
      <c r="R46" s="122"/>
      <c r="S46" s="123"/>
      <c r="U46" s="123"/>
      <c r="W46" s="121"/>
      <c r="Y46" s="125"/>
    </row>
    <row r="47" spans="1:38" s="117" customFormat="1">
      <c r="C47" t="s">
        <v>118</v>
      </c>
      <c r="D47" s="130"/>
      <c r="E47" s="130"/>
      <c r="F47"/>
      <c r="G47"/>
      <c r="H47" s="122"/>
      <c r="I47" s="129">
        <f>I42+I24</f>
        <v>36599</v>
      </c>
      <c r="J47" s="122"/>
      <c r="K47" s="129">
        <f>K42+K24</f>
        <v>-3644525</v>
      </c>
      <c r="L47" s="122"/>
      <c r="M47" s="129">
        <f>M42+M24</f>
        <v>0</v>
      </c>
      <c r="N47" s="122"/>
      <c r="O47" s="129">
        <f>O42+O24</f>
        <v>484</v>
      </c>
      <c r="P47" s="122"/>
      <c r="Q47" s="129">
        <f>Q42+Q24</f>
        <v>0</v>
      </c>
      <c r="R47" s="122"/>
      <c r="S47" s="129">
        <f>S42+S24</f>
        <v>0</v>
      </c>
      <c r="U47" s="129">
        <f>U42+U24</f>
        <v>0</v>
      </c>
      <c r="W47" s="129">
        <f>W42+W24</f>
        <v>-3644041</v>
      </c>
      <c r="Y47" s="125"/>
    </row>
    <row r="48" spans="1:38" s="117" customFormat="1">
      <c r="C48" t="s">
        <v>119</v>
      </c>
      <c r="D48" s="130"/>
      <c r="E48" s="130"/>
      <c r="F48"/>
      <c r="G48"/>
      <c r="H48" s="122"/>
      <c r="I48" s="129">
        <f>I43+I25</f>
        <v>0</v>
      </c>
      <c r="J48" s="122"/>
      <c r="K48" s="129">
        <f>K43+K25</f>
        <v>-1462906</v>
      </c>
      <c r="L48" s="122"/>
      <c r="M48" s="129">
        <f>M43+M25</f>
        <v>-3899</v>
      </c>
      <c r="N48" s="122"/>
      <c r="O48" s="129">
        <f>O43+O25</f>
        <v>195</v>
      </c>
      <c r="P48" s="122"/>
      <c r="Q48" s="129">
        <f>Q43+Q25</f>
        <v>0</v>
      </c>
      <c r="R48" s="122"/>
      <c r="S48" s="129">
        <f>S43+S25</f>
        <v>0</v>
      </c>
      <c r="U48" s="129">
        <f>U43+U25</f>
        <v>0</v>
      </c>
      <c r="W48" s="129">
        <f>W43+W25</f>
        <v>-1466610</v>
      </c>
      <c r="Y48" s="125"/>
    </row>
    <row r="49" spans="1:25" ht="15" thickBot="1">
      <c r="A49" s="117"/>
      <c r="C49" s="117" t="s">
        <v>120</v>
      </c>
      <c r="D49" s="13"/>
      <c r="E49" s="12"/>
      <c r="I49" s="124">
        <f>I44+I26</f>
        <v>0</v>
      </c>
      <c r="K49" s="124">
        <f>K44+K26</f>
        <v>-5107431</v>
      </c>
      <c r="M49" s="124">
        <f>M44+M26</f>
        <v>-3899</v>
      </c>
      <c r="O49" s="124">
        <f>O44+O26</f>
        <v>679</v>
      </c>
      <c r="Q49" s="124">
        <f>Q44+Q26</f>
        <v>0</v>
      </c>
      <c r="S49" s="124">
        <f>S44+S26</f>
        <v>0</v>
      </c>
      <c r="U49" s="124">
        <f>U44+U26</f>
        <v>0</v>
      </c>
      <c r="W49" s="124">
        <f>W44+W26</f>
        <v>-5110651</v>
      </c>
    </row>
    <row r="50" spans="1:25" ht="15" thickTop="1">
      <c r="A50" s="117"/>
      <c r="C50" s="117"/>
      <c r="D50" s="13"/>
      <c r="E50" s="12"/>
      <c r="K50" s="131"/>
      <c r="O50" s="132"/>
    </row>
    <row r="51" spans="1:25">
      <c r="A51" s="133" t="s">
        <v>62</v>
      </c>
      <c r="B51" s="1"/>
      <c r="C51" s="1"/>
      <c r="D51" s="13"/>
      <c r="E51" s="12"/>
      <c r="K51" s="134"/>
      <c r="O51" s="107"/>
      <c r="U51" s="94"/>
      <c r="Y51"/>
    </row>
    <row r="52" spans="1:25">
      <c r="A52" s="135" t="s">
        <v>63</v>
      </c>
      <c r="B52" s="160" t="s">
        <v>129</v>
      </c>
      <c r="C52" s="148"/>
      <c r="D52" s="148"/>
      <c r="E52" s="148"/>
      <c r="F52" s="148"/>
      <c r="G52" s="148"/>
      <c r="U52" s="94"/>
      <c r="W52" s="13"/>
      <c r="Y52"/>
    </row>
    <row r="53" spans="1:25" ht="93.75" customHeight="1">
      <c r="A53" s="136" t="s">
        <v>130</v>
      </c>
      <c r="B53" s="147" t="s">
        <v>131</v>
      </c>
      <c r="C53" s="148"/>
      <c r="D53" s="148"/>
      <c r="E53" s="148"/>
      <c r="F53" s="148"/>
      <c r="G53" s="148"/>
      <c r="H53" s="149"/>
      <c r="I53" s="149"/>
      <c r="J53" s="149"/>
      <c r="K53" s="149"/>
      <c r="U53" s="94"/>
      <c r="Y53"/>
    </row>
    <row r="54" spans="1:25" ht="18" customHeight="1">
      <c r="A54" s="136" t="s">
        <v>67</v>
      </c>
      <c r="B54" s="137" t="s">
        <v>132</v>
      </c>
      <c r="C54" s="138"/>
      <c r="D54" s="139"/>
      <c r="E54" s="139"/>
      <c r="F54" s="138"/>
      <c r="G54" s="138"/>
      <c r="U54" s="94"/>
      <c r="W54" s="107"/>
      <c r="Y54"/>
    </row>
    <row r="55" spans="1:25" ht="18" customHeight="1">
      <c r="A55" s="136" t="s">
        <v>69</v>
      </c>
      <c r="B55" s="138" t="s">
        <v>70</v>
      </c>
      <c r="C55" s="138"/>
      <c r="D55" s="139"/>
      <c r="E55" s="140"/>
      <c r="F55" s="138"/>
      <c r="G55" s="138"/>
      <c r="U55" s="94"/>
      <c r="W55" s="107"/>
      <c r="Y55"/>
    </row>
    <row r="56" spans="1:25" ht="18" customHeight="1">
      <c r="A56" s="135"/>
      <c r="B56" s="141" t="s">
        <v>71</v>
      </c>
      <c r="C56" s="138"/>
      <c r="D56" s="137"/>
      <c r="E56" s="137"/>
      <c r="F56" s="138"/>
      <c r="G56" s="138"/>
      <c r="U56" s="94"/>
      <c r="W56" s="107"/>
      <c r="Y56"/>
    </row>
    <row r="57" spans="1:25" ht="18" customHeight="1">
      <c r="A57" s="135"/>
      <c r="B57" s="141" t="s">
        <v>72</v>
      </c>
      <c r="C57" s="138"/>
      <c r="D57" s="137"/>
      <c r="E57" s="137"/>
      <c r="F57" s="138"/>
      <c r="G57" s="138"/>
      <c r="U57" s="94"/>
      <c r="W57" s="107"/>
      <c r="Y57"/>
    </row>
    <row r="58" spans="1:25" ht="18" customHeight="1">
      <c r="B58" s="141" t="s">
        <v>73</v>
      </c>
      <c r="C58" s="138"/>
      <c r="D58" s="139"/>
      <c r="E58" s="140"/>
      <c r="F58" s="138"/>
      <c r="G58" s="138"/>
      <c r="U58" s="94"/>
      <c r="Y58"/>
    </row>
    <row r="59" spans="1:25" ht="18" customHeight="1">
      <c r="A59" s="136" t="s">
        <v>74</v>
      </c>
      <c r="B59" s="137" t="s">
        <v>133</v>
      </c>
      <c r="C59" s="138"/>
      <c r="D59" s="139"/>
      <c r="E59" s="140"/>
      <c r="F59" s="138"/>
      <c r="G59" s="138"/>
      <c r="U59" s="94"/>
      <c r="Y59"/>
    </row>
    <row r="60" spans="1:25" ht="18" customHeight="1">
      <c r="A60" s="136" t="s">
        <v>76</v>
      </c>
      <c r="B60" s="137" t="s">
        <v>134</v>
      </c>
      <c r="C60" s="138"/>
      <c r="D60" s="139"/>
      <c r="E60" s="140"/>
      <c r="F60" s="138"/>
      <c r="G60" s="138"/>
      <c r="U60" s="94"/>
      <c r="Y60"/>
    </row>
    <row r="61" spans="1:25">
      <c r="A61" s="136" t="s">
        <v>135</v>
      </c>
      <c r="B61" s="141" t="s">
        <v>136</v>
      </c>
    </row>
  </sheetData>
  <mergeCells count="6">
    <mergeCell ref="B53:K53"/>
    <mergeCell ref="A1:Y1"/>
    <mergeCell ref="A2:Y2"/>
    <mergeCell ref="E4:G4"/>
    <mergeCell ref="M4:W4"/>
    <mergeCell ref="B52:G52"/>
  </mergeCells>
  <pageMargins left="0.45" right="0.45" top="0.5" bottom="0.5" header="0.3" footer="0.3"/>
  <pageSetup scale="40" orientation="landscape" r:id="rId1"/>
  <headerFooter>
    <oddHeader>&amp;CNew York Transco LLC
Order No. 864 Compliance Filing Workpaper</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0a3065-8da8-4384-a6e7-13b87c5c1723">
      <Terms xmlns="http://schemas.microsoft.com/office/infopath/2007/PartnerControls"/>
    </lcf76f155ced4ddcb4097134ff3c332f>
    <TaxCatchAll xmlns="60a413c2-046d-49b7-8f45-245eadb7c9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39F32D5B731C4083811088D162C0BA" ma:contentTypeVersion="16" ma:contentTypeDescription="Create a new document." ma:contentTypeScope="" ma:versionID="029299026b55498e4564a2f5b8f6e0a3">
  <xsd:schema xmlns:xsd="http://www.w3.org/2001/XMLSchema" xmlns:xs="http://www.w3.org/2001/XMLSchema" xmlns:p="http://schemas.microsoft.com/office/2006/metadata/properties" xmlns:ns2="330a3065-8da8-4384-a6e7-13b87c5c1723" xmlns:ns3="60a413c2-046d-49b7-8f45-245eadb7c976" targetNamespace="http://schemas.microsoft.com/office/2006/metadata/properties" ma:root="true" ma:fieldsID="27d1f68dcb1b7d3e792709b6c06b803d" ns2:_="" ns3:_="">
    <xsd:import namespace="330a3065-8da8-4384-a6e7-13b87c5c1723"/>
    <xsd:import namespace="60a413c2-046d-49b7-8f45-245eadb7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a3065-8da8-4384-a6e7-13b87c5c1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5343d-e062-4e1d-9872-95c4b49ae4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a413c2-046d-49b7-8f45-245eadb7c9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1894c8-5ad7-4453-bda5-ab481eecc52e}" ma:internalName="TaxCatchAll" ma:showField="CatchAllData" ma:web="60a413c2-046d-49b7-8f45-245eadb7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3B7B2F-50CA-40F8-B128-B9542E29C842}">
  <ds:schemaRefs>
    <ds:schemaRef ds:uri="http://schemas.microsoft.com/sharepoint/v3/contenttype/forms"/>
  </ds:schemaRefs>
</ds:datastoreItem>
</file>

<file path=customXml/itemProps2.xml><?xml version="1.0" encoding="utf-8"?>
<ds:datastoreItem xmlns:ds="http://schemas.openxmlformats.org/officeDocument/2006/customXml" ds:itemID="{E2237AE9-12C8-417D-BF2D-88E36CABF5BD}">
  <ds:schemaRef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60a413c2-046d-49b7-8f45-245eadb7c976"/>
    <ds:schemaRef ds:uri="330a3065-8da8-4384-a6e7-13b87c5c1723"/>
    <ds:schemaRef ds:uri="http://purl.org/dc/dcmitype/"/>
  </ds:schemaRefs>
</ds:datastoreItem>
</file>

<file path=customXml/itemProps3.xml><?xml version="1.0" encoding="utf-8"?>
<ds:datastoreItem xmlns:ds="http://schemas.openxmlformats.org/officeDocument/2006/customXml" ds:itemID="{65FF2019-C05E-4174-A4E1-9E3914F2F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a3065-8da8-4384-a6e7-13b87c5c1723"/>
    <ds:schemaRef ds:uri="60a413c2-046d-49b7-8f45-245eadb7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Attachment 11a</vt:lpstr>
      <vt:lpstr>Attachment 11b</vt:lpstr>
      <vt:lpstr>'Attachment 11a'!Print_Area</vt:lpstr>
      <vt:lpstr>'Attachment 11b'!Print_Titles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Caso, Robert</dc:creator>
  <cp:keywords/>
  <dc:description/>
  <cp:lastModifiedBy>Bissell, Garrett E</cp:lastModifiedBy>
  <cp:revision/>
  <dcterms:created xsi:type="dcterms:W3CDTF">1900-01-01T05:00:00Z</dcterms:created>
  <dcterms:modified xsi:type="dcterms:W3CDTF">2023-02-24T18:40:16Z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0x010100EA39F32D5B731C4083811088D162C0BA</vt:lpwstr>
  </property>
  <property fmtid="{D5CDD505-2E9C-101B-9397-08002B2CF9AE}" pid="3" name="MediaServiceImageTags">
    <vt:lpwstr/>
  </property>
  <property fmtid="{D5CDD505-2E9C-101B-9397-08002B2CF9AE}" pid="4" name="MSIP_Label_a5049dce-8671-4c79-90d7-f6ec79470f4e_Enabled">
    <vt:lpwstr>true</vt:lpwstr>
  </property>
  <property fmtid="{D5CDD505-2E9C-101B-9397-08002B2CF9AE}" pid="5" name="MSIP_Label_a5049dce-8671-4c79-90d7-f6ec79470f4e_SetDate">
    <vt:lpwstr>2023-02-24T18:38:40Z</vt:lpwstr>
  </property>
  <property fmtid="{D5CDD505-2E9C-101B-9397-08002B2CF9AE}" pid="6" name="MSIP_Label_a5049dce-8671-4c79-90d7-f6ec79470f4e_Method">
    <vt:lpwstr>Privileged</vt:lpwstr>
  </property>
  <property fmtid="{D5CDD505-2E9C-101B-9397-08002B2CF9AE}" pid="7" name="MSIP_Label_a5049dce-8671-4c79-90d7-f6ec79470f4e_Name">
    <vt:lpwstr>Public</vt:lpwstr>
  </property>
  <property fmtid="{D5CDD505-2E9C-101B-9397-08002B2CF9AE}" pid="8" name="MSIP_Label_a5049dce-8671-4c79-90d7-f6ec79470f4e_SiteId">
    <vt:lpwstr>7658602a-f7b9-4209-bc62-d2bfc30dea0d</vt:lpwstr>
  </property>
  <property fmtid="{D5CDD505-2E9C-101B-9397-08002B2CF9AE}" pid="9" name="MSIP_Label_a5049dce-8671-4c79-90d7-f6ec79470f4e_ActionId">
    <vt:lpwstr>02b6c85c-4374-42fc-948c-4bf6136c2d2b</vt:lpwstr>
  </property>
  <property fmtid="{D5CDD505-2E9C-101B-9397-08002B2CF9AE}" pid="10" name="MSIP_Label_a5049dce-8671-4c79-90d7-f6ec79470f4e_ContentBits">
    <vt:lpwstr>0</vt:lpwstr>
  </property>
  <property fmtid="{D5CDD505-2E9C-101B-9397-08002B2CF9AE}" pid="11" name="_AdHocReviewCycleID">
    <vt:i4>1217481702</vt:i4>
  </property>
  <property fmtid="{D5CDD505-2E9C-101B-9397-08002B2CF9AE}" pid="12" name="_NewReviewCycle">
    <vt:lpwstr/>
  </property>
  <property fmtid="{D5CDD505-2E9C-101B-9397-08002B2CF9AE}" pid="13" name="_EmailSubject">
    <vt:lpwstr>[EXT] FERC Docket No. ER20-2259 - Upcoming Compliance Filing</vt:lpwstr>
  </property>
  <property fmtid="{D5CDD505-2E9C-101B-9397-08002B2CF9AE}" pid="14" name="_AuthorEmail">
    <vt:lpwstr>GBissell@nyiso.com</vt:lpwstr>
  </property>
  <property fmtid="{D5CDD505-2E9C-101B-9397-08002B2CF9AE}" pid="15" name="_AuthorEmailDisplayName">
    <vt:lpwstr>Bissell, Garrett E</vt:lpwstr>
  </property>
</Properties>
</file>