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ssellge\Desktop\"/>
    </mc:Choice>
  </mc:AlternateContent>
  <bookViews>
    <workbookView xWindow="0" yWindow="0" windowWidth="20520" windowHeight="8895"/>
  </bookViews>
  <sheets>
    <sheet name="Sheet1" sheetId="2" r:id="rId1"/>
  </sheets>
  <definedNames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2" l="1"/>
  <c r="L46" i="2"/>
  <c r="J46" i="2"/>
  <c r="D19" i="2" l="1"/>
  <c r="E31" i="2"/>
  <c r="V36" i="2" l="1"/>
  <c r="V35" i="2"/>
  <c r="V18" i="2"/>
  <c r="V13" i="2"/>
  <c r="T37" i="2" l="1"/>
  <c r="T46" i="2"/>
  <c r="N19" i="2" l="1"/>
  <c r="E37" i="2"/>
  <c r="F36" i="2" l="1"/>
  <c r="F35" i="2"/>
  <c r="D37" i="2" l="1"/>
  <c r="F34" i="2"/>
  <c r="J34" i="2" s="1"/>
  <c r="V34" i="2" s="1"/>
  <c r="F18" i="2"/>
  <c r="F33" i="2"/>
  <c r="J33" i="2" s="1"/>
  <c r="V33" i="2" s="1"/>
  <c r="V37" i="2" l="1"/>
  <c r="P46" i="2" l="1"/>
  <c r="H46" i="2"/>
  <c r="R46" i="2"/>
  <c r="P37" i="2"/>
  <c r="N37" i="2"/>
  <c r="L37" i="2"/>
  <c r="J37" i="2"/>
  <c r="H37" i="2"/>
  <c r="P31" i="2"/>
  <c r="N31" i="2"/>
  <c r="L31" i="2"/>
  <c r="J31" i="2"/>
  <c r="H31" i="2"/>
  <c r="F31" i="2"/>
  <c r="D31" i="2"/>
  <c r="R30" i="2"/>
  <c r="R29" i="2"/>
  <c r="N40" i="2" l="1"/>
  <c r="T29" i="2"/>
  <c r="V29" i="2" s="1"/>
  <c r="T30" i="2"/>
  <c r="V30" i="2" s="1"/>
  <c r="H40" i="2"/>
  <c r="H42" i="2" s="1"/>
  <c r="H47" i="2" s="1"/>
  <c r="J40" i="2"/>
  <c r="P40" i="2"/>
  <c r="P42" i="2" s="1"/>
  <c r="R37" i="2"/>
  <c r="L40" i="2"/>
  <c r="R31" i="2"/>
  <c r="N42" i="2" l="1"/>
  <c r="J42" i="2"/>
  <c r="T31" i="2"/>
  <c r="T40" i="2" s="1"/>
  <c r="V31" i="2"/>
  <c r="V40" i="2" s="1"/>
  <c r="R40" i="2"/>
  <c r="R42" i="2" s="1"/>
  <c r="F37" i="2"/>
  <c r="T42" i="2" l="1"/>
  <c r="F17" i="2"/>
  <c r="J17" i="2" s="1"/>
  <c r="V17" i="2" s="1"/>
  <c r="F16" i="2"/>
  <c r="J16" i="2" s="1"/>
  <c r="V16" i="2" s="1"/>
  <c r="F6" i="2"/>
  <c r="J6" i="2" s="1"/>
  <c r="V6" i="2" s="1"/>
  <c r="V41" i="2" l="1"/>
  <c r="L42" i="2"/>
  <c r="F8" i="2"/>
  <c r="F9" i="2"/>
  <c r="J9" i="2" s="1"/>
  <c r="V9" i="2" s="1"/>
  <c r="F10" i="2"/>
  <c r="J10" i="2" s="1"/>
  <c r="V10" i="2" s="1"/>
  <c r="F7" i="2"/>
  <c r="J7" i="2" s="1"/>
  <c r="V7" i="2" s="1"/>
  <c r="V42" i="2" l="1"/>
  <c r="H8" i="2"/>
  <c r="J8" i="2" s="1"/>
  <c r="V8" i="2" s="1"/>
  <c r="J11" i="2" l="1"/>
  <c r="T19" i="2"/>
  <c r="R19" i="2"/>
  <c r="P19" i="2"/>
  <c r="L19" i="2"/>
  <c r="J19" i="2"/>
  <c r="H19" i="2"/>
  <c r="F19" i="2"/>
  <c r="E19" i="2"/>
  <c r="T14" i="2"/>
  <c r="R14" i="2"/>
  <c r="P14" i="2"/>
  <c r="N14" i="2"/>
  <c r="L14" i="2"/>
  <c r="J14" i="2"/>
  <c r="H14" i="2"/>
  <c r="F14" i="2"/>
  <c r="E14" i="2"/>
  <c r="D14" i="2"/>
  <c r="V14" i="2"/>
  <c r="T11" i="2"/>
  <c r="R11" i="2"/>
  <c r="P11" i="2"/>
  <c r="N11" i="2"/>
  <c r="L11" i="2"/>
  <c r="H11" i="2"/>
  <c r="F11" i="2"/>
  <c r="E11" i="2"/>
  <c r="D11" i="2"/>
  <c r="J22" i="2" l="1"/>
  <c r="P22" i="2"/>
  <c r="N22" i="2"/>
  <c r="R22" i="2"/>
  <c r="T22" i="2"/>
  <c r="T45" i="2" s="1"/>
  <c r="L22" i="2"/>
  <c r="F22" i="2"/>
  <c r="D22" i="2"/>
  <c r="E22" i="2"/>
  <c r="H22" i="2"/>
  <c r="H45" i="2" s="1"/>
  <c r="V19" i="2"/>
  <c r="V11" i="2"/>
  <c r="V22" i="2" l="1"/>
  <c r="V45" i="2" s="1"/>
  <c r="V23" i="2" l="1"/>
  <c r="V46" i="2" s="1"/>
  <c r="J24" i="2"/>
  <c r="V24" i="2" l="1"/>
  <c r="V47" i="2" s="1"/>
  <c r="T24" i="2"/>
  <c r="T47" i="2" s="1"/>
  <c r="L45" i="2"/>
  <c r="L24" i="2"/>
  <c r="L47" i="2" s="1"/>
  <c r="R24" i="2"/>
  <c r="R47" i="2" s="1"/>
  <c r="R45" i="2"/>
  <c r="P45" i="2"/>
  <c r="P24" i="2"/>
  <c r="P47" i="2" s="1"/>
  <c r="N45" i="2"/>
  <c r="N24" i="2"/>
  <c r="N47" i="2" s="1"/>
  <c r="J45" i="2"/>
  <c r="J47" i="2"/>
</calcChain>
</file>

<file path=xl/sharedStrings.xml><?xml version="1.0" encoding="utf-8"?>
<sst xmlns="http://schemas.openxmlformats.org/spreadsheetml/2006/main" count="84" uniqueCount="63">
  <si>
    <t>(Excess) Deficient Deferred Income Tax Activity post TCJA</t>
  </si>
  <si>
    <t>Book-Tax Temporary Difference</t>
  </si>
  <si>
    <t>12/31/2017 ADIT Balance
(Prior to TCJA)</t>
  </si>
  <si>
    <t>12/31/2017 ADIT Balance
(After TCJA)</t>
  </si>
  <si>
    <t>Change in ADIT due to TCJA</t>
  </si>
  <si>
    <t>Tax Expense (Benefit)</t>
  </si>
  <si>
    <t>ADIT Offset to Regulatory Asset (Liability)</t>
  </si>
  <si>
    <t>Other Adjustments Including Gross-up True-ups</t>
  </si>
  <si>
    <t>2017 Return-to-Accrual Adjustment (Recorded in 2018)</t>
  </si>
  <si>
    <t>2018 Return-to-Accrual Adjustment (Recorded in 2019)</t>
  </si>
  <si>
    <t>Protected / Unprotected</t>
  </si>
  <si>
    <t>Non-Property Related Items:</t>
  </si>
  <si>
    <t>190 Accounts</t>
  </si>
  <si>
    <t>Unprotected</t>
  </si>
  <si>
    <t>Protected</t>
  </si>
  <si>
    <t>Total For 190 Accounts:</t>
  </si>
  <si>
    <t>282 Accounts</t>
  </si>
  <si>
    <t>N/A</t>
  </si>
  <si>
    <t>Total For 282 Accounts:</t>
  </si>
  <si>
    <t>283 Accounts</t>
  </si>
  <si>
    <t>Total For 283 Accounts:</t>
  </si>
  <si>
    <t>Total Non-Property Related Items:</t>
  </si>
  <si>
    <t>Net (Excess) Deficient Deferred Income Taxes (excluding Gross-up)</t>
  </si>
  <si>
    <t>Net Tax Gross-up</t>
  </si>
  <si>
    <t>Net (Excess) Deficient Deferred Income Taxes (including Gross-up)</t>
  </si>
  <si>
    <t>Property Related Items:</t>
  </si>
  <si>
    <t>Total Property Related Items:</t>
  </si>
  <si>
    <t>Total Property and Non-property Related Items:</t>
  </si>
  <si>
    <t>Notes:</t>
  </si>
  <si>
    <t>A</t>
  </si>
  <si>
    <t xml:space="preserve">B </t>
  </si>
  <si>
    <t>Reflects the end of 2017 balance, as reflected on FERC Form No. 1, pages 232 (Account 182.3) and 278 (Account 254)</t>
  </si>
  <si>
    <t>C</t>
  </si>
  <si>
    <t>The amortization periods shall be consistent with the following:</t>
  </si>
  <si>
    <t>D</t>
  </si>
  <si>
    <t>E</t>
  </si>
  <si>
    <t>Ending balance of year is the end of 2019 balance, as reflected on FERC Form No. 1, pages 232 (Account 182.3) and 278 (Account 254)</t>
  </si>
  <si>
    <t>F</t>
  </si>
  <si>
    <t>Unearned TCC Revenue</t>
  </si>
  <si>
    <t>Federal NOL</t>
  </si>
  <si>
    <t>Overcollection of Revenues</t>
  </si>
  <si>
    <t>Preformation Costs</t>
  </si>
  <si>
    <t>None</t>
  </si>
  <si>
    <t>Prepaid Expenses</t>
  </si>
  <si>
    <t>Carrying Charge on Preformation Costs</t>
  </si>
  <si>
    <t xml:space="preserve"> Gross-up on AFUDC</t>
  </si>
  <si>
    <t xml:space="preserve">12/31/2017 ADIT Balances above do not reflect Gross-up on Excess Deferred Income Tax </t>
  </si>
  <si>
    <t>Normalized Federal Timing Differences</t>
  </si>
  <si>
    <t>Normalized State and Local Timing Differences, Net of Federal</t>
  </si>
  <si>
    <t>AFUDC Equity- Federal</t>
  </si>
  <si>
    <t>AFUDC Equity- State and Local, net of Federal</t>
  </si>
  <si>
    <t>(Excess) Deficient Deferred Income Taxes (Note B &amp; C)</t>
  </si>
  <si>
    <t>ADIT Offset to P&amp;L (Note B)</t>
  </si>
  <si>
    <t>Deferred Tax Asset (Liability) (Notes A &amp; B)</t>
  </si>
  <si>
    <t>12/31/2019 Ending Balance (Note F)</t>
  </si>
  <si>
    <t>Protected Property &amp; Non-Property will be amortized using the Adjusted Rate  Assumption Methodology (ARAM)</t>
  </si>
  <si>
    <t>Unprotected federal net operating loss will be amortized on a straight-line basis over ten years.</t>
  </si>
  <si>
    <t>Unprotected Property &amp; Non-Property will be amortized on a straight-line basis over seven years.</t>
  </si>
  <si>
    <t>The amortization will occur through FERC income statement Accounts 410.1. and 411.1, retroactive to January 1, 2018 and starting in 2020.</t>
  </si>
  <si>
    <t>2018 Amortization (Note D &amp; E)</t>
  </si>
  <si>
    <t>2019 Amortization (Note D &amp; E)</t>
  </si>
  <si>
    <t>Carrying Charge on Overcollection of Revenues</t>
  </si>
  <si>
    <t>Upon a tax rate change (federal, state and/or, if applicable, state apportionments), the Company re-measures its deferred tax assets and liabilities to the new applicable corporate tax rate.  For schedule M items not directly taken to the P&amp;L, the result of this re-measurement is a change to the net deferred tax assets/liabilities recorded in accounts 190, 282, and 283 with a corresponding change in regulatory assets (account 182.3) and regulatory liabilities (account 254) to reflect the return of/collection from excess/deficient deferred taxes to/from customers.  Within the FERC Form 1, deficient and excess ADITs in Account 182.3 and Account 254, respectively are presented grossed-up for tax purposes.  For ratemaking purposes, these grossed-up balances are treated as FAS109 and subsequently removed from rate base, thereby ensuring rate base neutrality for tax rate changes.  The Company would follow the process described above to re-measure ADIT balances (increase or decrease) due to any future income tax rate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</si>
</sst>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1" applyNumberFormat="1" applyFont="1" applyFill="1"/>
    <xf numFmtId="164" fontId="0" fillId="0" borderId="2" xfId="1" applyNumberFormat="1" applyFont="1" applyFill="1" applyBorder="1"/>
    <xf numFmtId="164" fontId="0" fillId="0" borderId="7" xfId="1" applyNumberFormat="1" applyFont="1" applyFill="1" applyBorder="1"/>
    <xf numFmtId="164" fontId="0" fillId="0" borderId="0" xfId="1" applyNumberFormat="1" applyFont="1" applyFill="1" applyBorder="1"/>
    <xf numFmtId="0" fontId="2" fillId="0" borderId="0" xfId="0" applyFont="1"/>
    <xf numFmtId="164" fontId="2" fillId="0" borderId="0" xfId="1" applyNumberFormat="1" applyFont="1" applyFill="1" applyBorder="1"/>
    <xf numFmtId="164" fontId="2" fillId="0" borderId="0" xfId="1" applyNumberFormat="1" applyFont="1" applyFill="1"/>
    <xf numFmtId="164" fontId="2" fillId="0" borderId="8" xfId="1" applyNumberFormat="1" applyFont="1" applyFill="1" applyBorder="1"/>
    <xf numFmtId="0" fontId="2" fillId="0" borderId="0" xfId="0" applyFont="1" applyAlignment="1">
      <alignment horizontal="center"/>
    </xf>
    <xf numFmtId="164" fontId="1" fillId="0" borderId="0" xfId="1" applyNumberFormat="1" applyFont="1" applyFill="1"/>
    <xf numFmtId="0" fontId="1" fillId="0" borderId="0" xfId="2" applyAlignment="1">
      <alignment horizontal="left"/>
    </xf>
    <xf numFmtId="0" fontId="1" fillId="0" borderId="0" xfId="2"/>
    <xf numFmtId="0" fontId="1" fillId="0" borderId="0" xfId="2" applyAlignment="1">
      <alignment horizontal="center" vertical="top"/>
    </xf>
    <xf numFmtId="0" fontId="0" fillId="0" borderId="0" xfId="2" applyFont="1" applyAlignment="1">
      <alignment horizontal="center" vertical="top"/>
    </xf>
    <xf numFmtId="0" fontId="0" fillId="0" borderId="0" xfId="2" applyFont="1" applyAlignment="1">
      <alignment vertical="top"/>
    </xf>
    <xf numFmtId="0" fontId="1" fillId="0" borderId="0" xfId="2" applyAlignment="1">
      <alignment vertical="top"/>
    </xf>
    <xf numFmtId="164" fontId="0" fillId="0" borderId="0" xfId="3" applyNumberFormat="1" applyFont="1" applyFill="1" applyAlignment="1">
      <alignment vertical="top"/>
    </xf>
    <xf numFmtId="164" fontId="0" fillId="0" borderId="0" xfId="3" applyNumberFormat="1" applyFont="1" applyAlignment="1">
      <alignment vertical="top"/>
    </xf>
    <xf numFmtId="165" fontId="0" fillId="0" borderId="0" xfId="0" applyNumberFormat="1"/>
    <xf numFmtId="0" fontId="0" fillId="0" borderId="3" xfId="0" applyBorder="1" applyAlignment="1">
      <alignment horizontal="center" vertical="center"/>
    </xf>
    <xf numFmtId="164" fontId="0" fillId="0" borderId="0" xfId="0" applyNumberFormat="1"/>
    <xf numFmtId="164" fontId="0" fillId="0" borderId="0" xfId="1" applyNumberFormat="1" applyFont="1"/>
    <xf numFmtId="164" fontId="0" fillId="0" borderId="0" xfId="1" quotePrefix="1" applyNumberFormat="1" applyFont="1"/>
    <xf numFmtId="43" fontId="0" fillId="0" borderId="0" xfId="1" applyFont="1"/>
    <xf numFmtId="43" fontId="0" fillId="0" borderId="0" xfId="1" applyFont="1" applyFill="1"/>
    <xf numFmtId="164" fontId="4" fillId="0" borderId="0" xfId="1" applyNumberFormat="1" applyFont="1"/>
    <xf numFmtId="43" fontId="0" fillId="0" borderId="7" xfId="1" applyFont="1" applyFill="1" applyBorder="1"/>
    <xf numFmtId="43" fontId="0" fillId="0" borderId="2" xfId="1" applyFont="1" applyFill="1" applyBorder="1"/>
    <xf numFmtId="43" fontId="0" fillId="0" borderId="0" xfId="1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0" fillId="0" borderId="0" xfId="1" applyNumberFormat="1" applyFont="1" applyFill="1" applyBorder="1"/>
    <xf numFmtId="164" fontId="4" fillId="0" borderId="0" xfId="0" applyNumberFormat="1" applyFont="1"/>
    <xf numFmtId="43" fontId="0" fillId="0" borderId="5" xfId="1" applyFont="1" applyBorder="1" applyAlignment="1">
      <alignment horizontal="center" vertical="center" wrapText="1"/>
    </xf>
    <xf numFmtId="43" fontId="0" fillId="0" borderId="0" xfId="1" applyNumberFormat="1" applyFont="1" applyFill="1"/>
    <xf numFmtId="0" fontId="0" fillId="0" borderId="5" xfId="0" applyFill="1" applyBorder="1" applyAlignment="1">
      <alignment horizontal="center" vertical="center" wrapText="1"/>
    </xf>
    <xf numFmtId="0" fontId="1" fillId="0" borderId="0" xfId="2" applyFill="1" applyAlignment="1">
      <alignment horizontal="center" vertical="top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4" applyFont="1" applyAlignment="1">
      <alignment vertical="top"/>
    </xf>
    <xf numFmtId="0" fontId="5" fillId="0" borderId="0" xfId="4" applyFont="1" applyFill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2" quotePrefix="1" applyFont="1" applyFill="1" applyAlignment="1">
      <alignment horizontal="left" vertical="top" wrapText="1"/>
    </xf>
    <xf numFmtId="0" fontId="1" fillId="0" borderId="0" xfId="2" applyFill="1" applyAlignment="1">
      <alignment horizontal="left" vertical="top" wrapText="1"/>
    </xf>
    <xf numFmtId="0" fontId="0" fillId="0" borderId="0" xfId="2" applyFont="1" applyAlignment="1">
      <alignment horizontal="left" vertical="top" wrapText="1"/>
    </xf>
    <xf numFmtId="0" fontId="1" fillId="0" borderId="0" xfId="2" applyAlignment="1">
      <alignment horizontal="left" vertical="top" wrapText="1"/>
    </xf>
    <xf numFmtId="0" fontId="0" fillId="0" borderId="0" xfId="0" applyAlignment="1">
      <alignment wrapText="1"/>
    </xf>
  </cellXfs>
  <cellStyles count="5">
    <cellStyle name="Comma" xfId="1" builtinId="3"/>
    <cellStyle name="Comma 3" xfId="3"/>
    <cellStyle name="Normal" xfId="0" builtinId="0"/>
    <cellStyle name="Normal 5" xfId="2"/>
    <cellStyle name="Normal 5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59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51" sqref="B51:J51"/>
    </sheetView>
  </sheetViews>
  <sheetFormatPr defaultColWidth="9.1328125" defaultRowHeight="14.25" x14ac:dyDescent="0.45"/>
  <cols>
    <col min="1" max="2" width="2.73046875" customWidth="1"/>
    <col min="3" max="3" width="61.73046875" bestFit="1" customWidth="1"/>
    <col min="4" max="6" width="18.73046875" customWidth="1"/>
    <col min="7" max="7" width="2.73046875" customWidth="1"/>
    <col min="8" max="8" width="18.73046875" customWidth="1"/>
    <col min="9" max="9" width="2.73046875" customWidth="1"/>
    <col min="10" max="10" width="18.73046875" customWidth="1"/>
    <col min="11" max="11" width="2.73046875" customWidth="1"/>
    <col min="12" max="12" width="18.73046875" customWidth="1"/>
    <col min="13" max="13" width="2.73046875" customWidth="1"/>
    <col min="14" max="14" width="18.73046875" customWidth="1"/>
    <col min="15" max="15" width="2.73046875" customWidth="1"/>
    <col min="16" max="16" width="18.73046875" customWidth="1"/>
    <col min="17" max="17" width="2.73046875" customWidth="1"/>
    <col min="18" max="18" width="18.73046875" customWidth="1"/>
    <col min="19" max="19" width="2.73046875" customWidth="1"/>
    <col min="20" max="20" width="18.73046875" customWidth="1"/>
    <col min="21" max="21" width="2.73046875" customWidth="1"/>
    <col min="22" max="22" width="18.73046875" style="33" customWidth="1"/>
    <col min="23" max="23" width="2.73046875" customWidth="1"/>
    <col min="24" max="24" width="18.73046875" style="3" customWidth="1"/>
    <col min="26" max="26" width="11.1328125" bestFit="1" customWidth="1"/>
  </cols>
  <sheetData>
    <row r="2" spans="1:43" ht="60" customHeight="1" x14ac:dyDescent="0.45">
      <c r="A2" s="1"/>
      <c r="B2" s="1"/>
      <c r="C2" s="1"/>
      <c r="D2" s="51" t="s">
        <v>53</v>
      </c>
      <c r="E2" s="52"/>
      <c r="F2" s="53"/>
      <c r="G2" s="1"/>
      <c r="H2" s="2" t="s">
        <v>52</v>
      </c>
      <c r="J2" s="2" t="s">
        <v>51</v>
      </c>
      <c r="L2" s="54" t="s">
        <v>0</v>
      </c>
      <c r="M2" s="55"/>
      <c r="N2" s="55"/>
      <c r="O2" s="55"/>
      <c r="P2" s="55"/>
      <c r="Q2" s="55"/>
      <c r="R2" s="55"/>
      <c r="S2" s="55"/>
      <c r="T2" s="55"/>
      <c r="U2" s="55"/>
      <c r="V2" s="56"/>
    </row>
    <row r="3" spans="1:43" ht="42.75" x14ac:dyDescent="0.45">
      <c r="A3" s="4"/>
      <c r="B3" s="5"/>
      <c r="C3" s="29" t="s">
        <v>1</v>
      </c>
      <c r="D3" s="6" t="s">
        <v>2</v>
      </c>
      <c r="E3" s="45" t="s">
        <v>3</v>
      </c>
      <c r="F3" s="45" t="s">
        <v>4</v>
      </c>
      <c r="G3" s="7"/>
      <c r="H3" s="2" t="s">
        <v>5</v>
      </c>
      <c r="J3" s="2" t="s">
        <v>6</v>
      </c>
      <c r="L3" s="6" t="s">
        <v>7</v>
      </c>
      <c r="N3" s="6" t="s">
        <v>8</v>
      </c>
      <c r="P3" s="6" t="s">
        <v>59</v>
      </c>
      <c r="R3" s="6" t="s">
        <v>9</v>
      </c>
      <c r="T3" s="6" t="s">
        <v>60</v>
      </c>
      <c r="V3" s="43" t="s">
        <v>54</v>
      </c>
      <c r="X3" s="2" t="s">
        <v>10</v>
      </c>
    </row>
    <row r="4" spans="1:43" x14ac:dyDescent="0.45">
      <c r="A4" s="8" t="s">
        <v>11</v>
      </c>
      <c r="D4" s="9"/>
      <c r="E4" s="9"/>
      <c r="F4" s="9"/>
      <c r="G4" s="9"/>
      <c r="H4" s="9"/>
      <c r="J4" s="9"/>
      <c r="N4" s="9"/>
    </row>
    <row r="5" spans="1:43" x14ac:dyDescent="0.45">
      <c r="A5" t="s">
        <v>12</v>
      </c>
    </row>
    <row r="6" spans="1:43" x14ac:dyDescent="0.45">
      <c r="C6" s="31" t="s">
        <v>39</v>
      </c>
      <c r="D6" s="10">
        <v>26000603</v>
      </c>
      <c r="E6" s="10">
        <v>15600362</v>
      </c>
      <c r="F6" s="10">
        <f>E6-D6</f>
        <v>-10400241</v>
      </c>
      <c r="G6" s="10"/>
      <c r="H6" s="10">
        <v>0</v>
      </c>
      <c r="I6" s="10"/>
      <c r="J6" s="10">
        <f>-F6-H6</f>
        <v>10400241</v>
      </c>
      <c r="K6" s="10"/>
      <c r="L6" s="10">
        <v>0</v>
      </c>
      <c r="M6" s="10"/>
      <c r="N6" s="10">
        <v>6473</v>
      </c>
      <c r="O6" s="10"/>
      <c r="P6" s="10">
        <v>0</v>
      </c>
      <c r="Q6" s="10"/>
      <c r="R6" s="10">
        <v>0</v>
      </c>
      <c r="S6" s="10"/>
      <c r="T6" s="10">
        <v>0</v>
      </c>
      <c r="U6" s="10"/>
      <c r="V6" s="10">
        <f>+J6++N6+P6+R6+T6</f>
        <v>10406714</v>
      </c>
      <c r="X6" s="3" t="s">
        <v>13</v>
      </c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3" x14ac:dyDescent="0.45">
      <c r="C7" s="31" t="s">
        <v>40</v>
      </c>
      <c r="D7" s="10">
        <v>2888170</v>
      </c>
      <c r="E7" s="10">
        <v>2003594</v>
      </c>
      <c r="F7" s="10">
        <f>E7-D7</f>
        <v>-884576</v>
      </c>
      <c r="G7" s="10"/>
      <c r="H7" s="10">
        <v>0</v>
      </c>
      <c r="I7" s="10"/>
      <c r="J7" s="10">
        <f>-F7-H7</f>
        <v>884576</v>
      </c>
      <c r="K7" s="10"/>
      <c r="L7" s="10">
        <v>0</v>
      </c>
      <c r="M7" s="10"/>
      <c r="N7" s="10"/>
      <c r="O7" s="10"/>
      <c r="P7" s="10"/>
      <c r="Q7" s="10"/>
      <c r="R7" s="10">
        <v>0</v>
      </c>
      <c r="S7" s="10"/>
      <c r="T7" s="10"/>
      <c r="U7" s="10"/>
      <c r="V7" s="10">
        <f>+J7++N7+P7+R7+T7</f>
        <v>884576</v>
      </c>
      <c r="X7" s="3" t="s">
        <v>13</v>
      </c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</row>
    <row r="8" spans="1:43" x14ac:dyDescent="0.45">
      <c r="C8" s="31" t="s">
        <v>61</v>
      </c>
      <c r="D8" s="10">
        <v>119497</v>
      </c>
      <c r="E8" s="10">
        <v>82898</v>
      </c>
      <c r="F8" s="10">
        <f>E8-D8</f>
        <v>-36599</v>
      </c>
      <c r="G8" s="10"/>
      <c r="H8" s="10">
        <f>-F8</f>
        <v>36599</v>
      </c>
      <c r="I8" s="10"/>
      <c r="J8" s="10">
        <f>-F8-H8</f>
        <v>0</v>
      </c>
      <c r="K8" s="10"/>
      <c r="L8" s="10">
        <v>0</v>
      </c>
      <c r="M8" s="10"/>
      <c r="N8" s="10"/>
      <c r="O8" s="10"/>
      <c r="P8" s="10"/>
      <c r="Q8" s="10"/>
      <c r="R8" s="10">
        <v>0</v>
      </c>
      <c r="S8" s="10"/>
      <c r="T8" s="10"/>
      <c r="U8" s="10"/>
      <c r="V8" s="10">
        <f>+J8++N8+P8+R8+T8</f>
        <v>0</v>
      </c>
      <c r="X8" s="3" t="s">
        <v>13</v>
      </c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</row>
    <row r="9" spans="1:43" x14ac:dyDescent="0.45">
      <c r="C9" s="31" t="s">
        <v>38</v>
      </c>
      <c r="D9" s="10">
        <v>804960</v>
      </c>
      <c r="E9" s="10">
        <v>558421</v>
      </c>
      <c r="F9" s="10">
        <f>E9-D9</f>
        <v>-246539</v>
      </c>
      <c r="G9" s="10"/>
      <c r="H9" s="10">
        <v>0</v>
      </c>
      <c r="I9" s="10"/>
      <c r="J9" s="10">
        <f>-F9-H9</f>
        <v>246539</v>
      </c>
      <c r="K9" s="10"/>
      <c r="L9" s="10">
        <v>0</v>
      </c>
      <c r="M9" s="10"/>
      <c r="N9" s="10"/>
      <c r="O9" s="10"/>
      <c r="P9" s="10"/>
      <c r="Q9" s="10"/>
      <c r="R9" s="10">
        <v>0</v>
      </c>
      <c r="S9" s="10"/>
      <c r="T9" s="10"/>
      <c r="U9" s="10"/>
      <c r="V9" s="10">
        <f>+J9++N9+P9+R9+T9</f>
        <v>246539</v>
      </c>
      <c r="X9" s="3" t="s">
        <v>13</v>
      </c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</row>
    <row r="10" spans="1:43" x14ac:dyDescent="0.45">
      <c r="C10" s="31" t="s">
        <v>41</v>
      </c>
      <c r="D10" s="10">
        <v>473774</v>
      </c>
      <c r="E10" s="10">
        <v>328669</v>
      </c>
      <c r="F10" s="10">
        <f>E10-D10</f>
        <v>-145105</v>
      </c>
      <c r="G10" s="10"/>
      <c r="H10" s="10">
        <v>0</v>
      </c>
      <c r="I10" s="10"/>
      <c r="J10" s="10">
        <f>-F10-H10</f>
        <v>145105</v>
      </c>
      <c r="K10" s="10"/>
      <c r="L10" s="10">
        <v>0</v>
      </c>
      <c r="M10" s="10"/>
      <c r="N10" s="44"/>
      <c r="O10" s="10"/>
      <c r="P10" s="10"/>
      <c r="Q10" s="10"/>
      <c r="R10" s="10">
        <v>0</v>
      </c>
      <c r="S10" s="10"/>
      <c r="T10" s="10"/>
      <c r="U10" s="10"/>
      <c r="V10" s="10">
        <f>+J10++N10+P10+R10+T10</f>
        <v>145105</v>
      </c>
      <c r="X10" s="3" t="s">
        <v>13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</row>
    <row r="11" spans="1:43" x14ac:dyDescent="0.45">
      <c r="B11" t="s">
        <v>15</v>
      </c>
      <c r="D11" s="11">
        <f>SUM(D6:D10)</f>
        <v>30287004</v>
      </c>
      <c r="E11" s="11">
        <f>SUM(E6:E10)</f>
        <v>18573944</v>
      </c>
      <c r="F11" s="11">
        <f>SUM(F6:F10)</f>
        <v>-11713060</v>
      </c>
      <c r="G11" s="10"/>
      <c r="H11" s="11">
        <f>SUM(H6:H10)</f>
        <v>36599</v>
      </c>
      <c r="I11" s="10"/>
      <c r="J11" s="11">
        <f>SUM(J6:J10)</f>
        <v>11676461</v>
      </c>
      <c r="K11" s="10"/>
      <c r="L11" s="11">
        <f>SUM(L6:L10)</f>
        <v>0</v>
      </c>
      <c r="M11" s="10"/>
      <c r="N11" s="11">
        <f>SUM(N6:N10)</f>
        <v>6473</v>
      </c>
      <c r="O11" s="10"/>
      <c r="P11" s="11">
        <f>SUM(P6:P10)</f>
        <v>0</v>
      </c>
      <c r="Q11" s="10"/>
      <c r="R11" s="11">
        <f>SUM(R6:R10)</f>
        <v>0</v>
      </c>
      <c r="S11" s="10"/>
      <c r="T11" s="11">
        <f>SUM(T6:T10)</f>
        <v>0</v>
      </c>
      <c r="U11" s="10"/>
      <c r="V11" s="11">
        <f>SUM(V6:V10)</f>
        <v>11682934</v>
      </c>
    </row>
    <row r="12" spans="1:43" x14ac:dyDescent="0.45">
      <c r="A12" t="s">
        <v>16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34"/>
    </row>
    <row r="13" spans="1:43" x14ac:dyDescent="0.45">
      <c r="C13" t="s">
        <v>42</v>
      </c>
      <c r="D13" s="10"/>
      <c r="E13" s="10"/>
      <c r="F13" s="10"/>
      <c r="G13" s="10"/>
      <c r="H13" s="10"/>
      <c r="I13" s="10"/>
      <c r="J13" s="10">
        <v>0</v>
      </c>
      <c r="K13" s="10"/>
      <c r="L13" s="10"/>
      <c r="M13" s="10"/>
      <c r="N13" s="10">
        <v>0</v>
      </c>
      <c r="O13" s="10"/>
      <c r="P13" s="10">
        <v>0</v>
      </c>
      <c r="Q13" s="10"/>
      <c r="R13" s="10"/>
      <c r="S13" s="10"/>
      <c r="T13" s="10">
        <v>0</v>
      </c>
      <c r="U13" s="10"/>
      <c r="V13" s="10">
        <f>+J13++N13+P13+R13+T13</f>
        <v>0</v>
      </c>
      <c r="X13" s="3" t="s">
        <v>17</v>
      </c>
    </row>
    <row r="14" spans="1:43" x14ac:dyDescent="0.45">
      <c r="B14" t="s">
        <v>18</v>
      </c>
      <c r="D14" s="11">
        <f>SUM(D13)</f>
        <v>0</v>
      </c>
      <c r="E14" s="11">
        <f>SUM(E13)</f>
        <v>0</v>
      </c>
      <c r="F14" s="11">
        <f>SUM(F13)</f>
        <v>0</v>
      </c>
      <c r="G14" s="10"/>
      <c r="H14" s="11">
        <f>SUM(H13)</f>
        <v>0</v>
      </c>
      <c r="I14" s="10"/>
      <c r="J14" s="11">
        <f>SUM(J13)</f>
        <v>0</v>
      </c>
      <c r="K14" s="10"/>
      <c r="L14" s="11">
        <f>SUM(L13)</f>
        <v>0</v>
      </c>
      <c r="M14" s="10"/>
      <c r="N14" s="11">
        <f>SUM(N13)</f>
        <v>0</v>
      </c>
      <c r="O14" s="10"/>
      <c r="P14" s="11">
        <f>SUM(P13)</f>
        <v>0</v>
      </c>
      <c r="Q14" s="10"/>
      <c r="R14" s="11">
        <f>SUM(R13)</f>
        <v>0</v>
      </c>
      <c r="S14" s="10"/>
      <c r="T14" s="11">
        <f>SUM(T13)</f>
        <v>0</v>
      </c>
      <c r="U14" s="10"/>
      <c r="V14" s="11">
        <f>SUM(V13)</f>
        <v>0</v>
      </c>
    </row>
    <row r="15" spans="1:43" x14ac:dyDescent="0.45">
      <c r="A15" t="s">
        <v>19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34"/>
    </row>
    <row r="16" spans="1:43" x14ac:dyDescent="0.45">
      <c r="C16" t="s">
        <v>44</v>
      </c>
      <c r="D16" s="10">
        <v>-91113</v>
      </c>
      <c r="E16" s="10">
        <v>-63208</v>
      </c>
      <c r="F16" s="10">
        <f>E16-D16</f>
        <v>27905</v>
      </c>
      <c r="G16" s="10"/>
      <c r="H16" s="10">
        <v>0</v>
      </c>
      <c r="I16" s="10"/>
      <c r="J16" s="10">
        <f>-F16-H16</f>
        <v>-27905</v>
      </c>
      <c r="K16" s="10"/>
      <c r="L16" s="10">
        <v>0</v>
      </c>
      <c r="M16" s="10"/>
      <c r="N16" s="10"/>
      <c r="O16" s="10"/>
      <c r="P16" s="10">
        <v>0</v>
      </c>
      <c r="Q16" s="10"/>
      <c r="R16" s="10">
        <v>0</v>
      </c>
      <c r="S16" s="10"/>
      <c r="T16" s="10">
        <v>0</v>
      </c>
      <c r="U16" s="10"/>
      <c r="V16" s="10">
        <f>+J16++N16+P16+R16+T16</f>
        <v>-27905</v>
      </c>
      <c r="X16" s="3" t="s">
        <v>13</v>
      </c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</row>
    <row r="17" spans="1:42" x14ac:dyDescent="0.45">
      <c r="C17" t="s">
        <v>43</v>
      </c>
      <c r="D17" s="10">
        <v>-73707</v>
      </c>
      <c r="E17" s="10">
        <v>-51132</v>
      </c>
      <c r="F17" s="10">
        <f>E17-D17</f>
        <v>22575</v>
      </c>
      <c r="G17" s="10"/>
      <c r="H17" s="10">
        <v>0</v>
      </c>
      <c r="I17" s="10"/>
      <c r="J17" s="10">
        <f>-F17-H17</f>
        <v>-22575</v>
      </c>
      <c r="K17" s="10"/>
      <c r="L17" s="10">
        <v>0</v>
      </c>
      <c r="M17" s="10"/>
      <c r="N17" s="10">
        <v>0</v>
      </c>
      <c r="O17" s="10"/>
      <c r="P17" s="10">
        <v>0</v>
      </c>
      <c r="Q17" s="10"/>
      <c r="R17" s="10">
        <v>0</v>
      </c>
      <c r="S17" s="10"/>
      <c r="T17" s="10">
        <v>0</v>
      </c>
      <c r="U17" s="10"/>
      <c r="V17" s="10">
        <f>+J17++N17+P17+R17+T17</f>
        <v>-22575</v>
      </c>
      <c r="X17" s="3" t="s">
        <v>13</v>
      </c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</row>
    <row r="18" spans="1:42" x14ac:dyDescent="0.45">
      <c r="C18" t="s">
        <v>45</v>
      </c>
      <c r="D18" s="10">
        <v>0</v>
      </c>
      <c r="E18" s="10">
        <v>0</v>
      </c>
      <c r="F18" s="10">
        <f>E18-D18</f>
        <v>0</v>
      </c>
      <c r="G18" s="10"/>
      <c r="H18" s="10">
        <v>0</v>
      </c>
      <c r="I18" s="10"/>
      <c r="J18" s="10"/>
      <c r="K18" s="10"/>
      <c r="L18" s="10"/>
      <c r="M18" s="10"/>
      <c r="N18" s="10">
        <v>0</v>
      </c>
      <c r="O18" s="10"/>
      <c r="P18" s="10"/>
      <c r="Q18" s="10"/>
      <c r="R18" s="10">
        <v>0</v>
      </c>
      <c r="S18" s="10"/>
      <c r="T18" s="10"/>
      <c r="U18" s="10"/>
      <c r="V18" s="10">
        <f>+J18++N18+P18+R18+T18</f>
        <v>0</v>
      </c>
      <c r="X18" s="3" t="s">
        <v>13</v>
      </c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</row>
    <row r="19" spans="1:42" x14ac:dyDescent="0.45">
      <c r="B19" t="s">
        <v>20</v>
      </c>
      <c r="D19" s="12">
        <f>SUM(D16:D18)</f>
        <v>-164820</v>
      </c>
      <c r="E19" s="12">
        <f>SUM(E16:E18)</f>
        <v>-114340</v>
      </c>
      <c r="F19" s="12">
        <f>SUM(F16:F18)</f>
        <v>50480</v>
      </c>
      <c r="G19" s="10"/>
      <c r="H19" s="12">
        <f>SUM(H16:H18)</f>
        <v>0</v>
      </c>
      <c r="I19" s="10"/>
      <c r="J19" s="12">
        <f>SUM(J16:J18)</f>
        <v>-50480</v>
      </c>
      <c r="K19" s="10"/>
      <c r="L19" s="12">
        <f>SUM(L16:L18)</f>
        <v>0</v>
      </c>
      <c r="M19" s="10"/>
      <c r="N19" s="12">
        <f>SUM(N16:N18)</f>
        <v>0</v>
      </c>
      <c r="O19" s="10"/>
      <c r="P19" s="12">
        <f>SUM(P16:P18)</f>
        <v>0</v>
      </c>
      <c r="Q19" s="10"/>
      <c r="R19" s="12">
        <f>SUM(R16:R18)</f>
        <v>0</v>
      </c>
      <c r="S19" s="10"/>
      <c r="T19" s="12">
        <f>SUM(T16:T18)</f>
        <v>0</v>
      </c>
      <c r="U19" s="10"/>
      <c r="V19" s="12">
        <f>SUM(V16:V18)</f>
        <v>-50480</v>
      </c>
    </row>
    <row r="20" spans="1:42" x14ac:dyDescent="0.45">
      <c r="D20" s="36"/>
      <c r="E20" s="36"/>
      <c r="F20" s="36"/>
      <c r="G20" s="10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13"/>
      <c r="T20" s="12"/>
      <c r="U20" s="13"/>
      <c r="V20" s="36"/>
    </row>
    <row r="21" spans="1:42" x14ac:dyDescent="0.45">
      <c r="A21" s="14" t="s">
        <v>21</v>
      </c>
      <c r="B21" s="14"/>
      <c r="C21" s="14"/>
      <c r="D21" s="36"/>
      <c r="E21" s="36"/>
      <c r="F21" s="36"/>
      <c r="G21" s="10"/>
      <c r="H21" s="13"/>
      <c r="I21" s="10"/>
      <c r="J21" s="13"/>
      <c r="K21" s="10"/>
      <c r="L21" s="13"/>
      <c r="M21" s="10"/>
      <c r="N21" s="13"/>
      <c r="O21" s="10"/>
      <c r="P21" s="13"/>
      <c r="Q21" s="10"/>
      <c r="R21" s="13"/>
      <c r="S21" s="10"/>
      <c r="T21" s="13"/>
      <c r="U21" s="10"/>
      <c r="V21" s="38"/>
    </row>
    <row r="22" spans="1:42" x14ac:dyDescent="0.45">
      <c r="C22" t="s">
        <v>22</v>
      </c>
      <c r="D22" s="11">
        <f>+D11+D24+D19</f>
        <v>30122184</v>
      </c>
      <c r="E22" s="11">
        <f>+E11+E24+E19</f>
        <v>18459604</v>
      </c>
      <c r="F22" s="11">
        <f>+F11+F24+F19</f>
        <v>-11662580</v>
      </c>
      <c r="G22" s="10"/>
      <c r="H22" s="11">
        <f>+H11+H24+H19</f>
        <v>36599</v>
      </c>
      <c r="I22" s="13"/>
      <c r="J22" s="12">
        <f>J19+J14+J11</f>
        <v>11625981</v>
      </c>
      <c r="K22" s="13"/>
      <c r="L22" s="41">
        <f>L19+L14+L11</f>
        <v>0</v>
      </c>
      <c r="M22" s="41"/>
      <c r="N22" s="13">
        <f>N19+N14+N11</f>
        <v>6473</v>
      </c>
      <c r="O22" s="41"/>
      <c r="P22" s="41">
        <f>P19+P14+P11</f>
        <v>0</v>
      </c>
      <c r="Q22" s="41"/>
      <c r="R22" s="41">
        <f>R19+R14+R11</f>
        <v>0</v>
      </c>
      <c r="S22" s="41"/>
      <c r="T22" s="41">
        <f>T19+T14+T11</f>
        <v>0</v>
      </c>
      <c r="U22" s="41"/>
      <c r="V22" s="13">
        <f>V19+V14+V11</f>
        <v>11632454</v>
      </c>
    </row>
    <row r="23" spans="1:42" x14ac:dyDescent="0.45">
      <c r="C23" t="s">
        <v>23</v>
      </c>
      <c r="D23" s="38"/>
      <c r="E23" s="38"/>
      <c r="F23" s="38"/>
      <c r="G23" s="10"/>
      <c r="H23" s="13"/>
      <c r="I23" s="10"/>
      <c r="J23" s="19">
        <v>4666651</v>
      </c>
      <c r="K23" s="10"/>
      <c r="L23" s="13">
        <v>12435</v>
      </c>
      <c r="M23" s="10"/>
      <c r="N23" s="13">
        <v>2605</v>
      </c>
      <c r="O23" s="10"/>
      <c r="P23" s="13"/>
      <c r="Q23" s="10"/>
      <c r="R23" s="13"/>
      <c r="S23" s="10"/>
      <c r="T23" s="13"/>
      <c r="U23" s="10"/>
      <c r="V23" s="13">
        <f>SUM(J23:T23)</f>
        <v>4681691</v>
      </c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1:42" s="14" customFormat="1" ht="14.65" thickBot="1" x14ac:dyDescent="0.5">
      <c r="C24" s="14" t="s">
        <v>24</v>
      </c>
      <c r="D24" s="39"/>
      <c r="E24" s="39"/>
      <c r="F24" s="39"/>
      <c r="G24" s="16"/>
      <c r="H24" s="15"/>
      <c r="I24" s="16"/>
      <c r="J24" s="17">
        <f>+J22+J23</f>
        <v>16292632</v>
      </c>
      <c r="K24" s="16"/>
      <c r="L24" s="17">
        <f>+L22+L23</f>
        <v>12435</v>
      </c>
      <c r="M24" s="16"/>
      <c r="N24" s="17">
        <f>+N22+N23</f>
        <v>9078</v>
      </c>
      <c r="O24" s="16"/>
      <c r="P24" s="17">
        <f>+P22+P23</f>
        <v>0</v>
      </c>
      <c r="Q24" s="16"/>
      <c r="R24" s="17">
        <f>+R22+R23</f>
        <v>0</v>
      </c>
      <c r="S24" s="16"/>
      <c r="T24" s="17">
        <f>+T22+T23</f>
        <v>0</v>
      </c>
      <c r="U24" s="16"/>
      <c r="V24" s="17">
        <f>+V22+V23</f>
        <v>16314145</v>
      </c>
      <c r="X24" s="18"/>
    </row>
    <row r="25" spans="1:42" ht="14.65" thickTop="1" x14ac:dyDescent="0.45">
      <c r="D25" s="34"/>
      <c r="E25" s="34"/>
      <c r="F25" s="34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4"/>
    </row>
    <row r="26" spans="1:42" x14ac:dyDescent="0.45">
      <c r="D26" s="34"/>
      <c r="E26" s="34"/>
      <c r="F26" s="34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4"/>
    </row>
    <row r="27" spans="1:42" x14ac:dyDescent="0.45">
      <c r="A27" s="8" t="s">
        <v>25</v>
      </c>
      <c r="D27" s="34"/>
      <c r="E27" s="34"/>
      <c r="F27" s="34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4"/>
    </row>
    <row r="28" spans="1:42" x14ac:dyDescent="0.45">
      <c r="A28" t="s">
        <v>12</v>
      </c>
      <c r="D28" s="34"/>
      <c r="E28" s="34"/>
      <c r="F28" s="34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T28" s="10"/>
      <c r="V28" s="34"/>
    </row>
    <row r="29" spans="1:42" x14ac:dyDescent="0.45">
      <c r="B29" s="3"/>
      <c r="C29" t="s">
        <v>42</v>
      </c>
      <c r="D29" s="34"/>
      <c r="E29" s="34"/>
      <c r="F29" s="34"/>
      <c r="G29" s="10"/>
      <c r="H29" s="10"/>
      <c r="I29" s="10"/>
      <c r="Q29" s="10"/>
      <c r="R29" s="10">
        <f>+F29+J29+L29+N29+P29+H29</f>
        <v>0</v>
      </c>
      <c r="T29" s="10">
        <f>+H29+L29+N29+P29+R29+J29</f>
        <v>0</v>
      </c>
      <c r="V29" s="10">
        <f>+J29+N29+P29+R29+T29+L29</f>
        <v>0</v>
      </c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</row>
    <row r="30" spans="1:42" x14ac:dyDescent="0.45">
      <c r="B30" s="3"/>
      <c r="D30" s="34"/>
      <c r="E30" s="34"/>
      <c r="F30" s="34"/>
      <c r="G30" s="10"/>
      <c r="H30" s="10"/>
      <c r="I30" s="10"/>
      <c r="Q30" s="10"/>
      <c r="R30" s="10">
        <f>+F30+J30+L30+N30+P30+H30</f>
        <v>0</v>
      </c>
      <c r="T30" s="10">
        <f>+H30+L30+N30+P30+R30+J30</f>
        <v>0</v>
      </c>
      <c r="V30" s="10">
        <f>+J30+N30+P30+R30+T30+L30</f>
        <v>0</v>
      </c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42" x14ac:dyDescent="0.45">
      <c r="B31" t="s">
        <v>15</v>
      </c>
      <c r="D31" s="37">
        <f>SUM(D29:D30)</f>
        <v>0</v>
      </c>
      <c r="E31" s="37">
        <f>SUM(E29:E30)</f>
        <v>0</v>
      </c>
      <c r="F31" s="37">
        <f>SUM(F29:F30)</f>
        <v>0</v>
      </c>
      <c r="G31" s="10"/>
      <c r="H31" s="11">
        <f>SUM(H29:H30)</f>
        <v>0</v>
      </c>
      <c r="I31" s="10"/>
      <c r="J31" s="11">
        <f>SUM(J29:J30)</f>
        <v>0</v>
      </c>
      <c r="K31" s="10"/>
      <c r="L31" s="11">
        <f>SUM(L29:L30)</f>
        <v>0</v>
      </c>
      <c r="M31" s="10"/>
      <c r="N31" s="11">
        <f>SUM(N29:N30)</f>
        <v>0</v>
      </c>
      <c r="O31" s="10"/>
      <c r="P31" s="11">
        <f>SUM(P29:P30)</f>
        <v>0</v>
      </c>
      <c r="Q31" s="10"/>
      <c r="R31" s="11">
        <f>SUM(R29:R30)</f>
        <v>0</v>
      </c>
      <c r="T31" s="11">
        <f>SUM(T29:T30)</f>
        <v>0</v>
      </c>
      <c r="V31" s="11">
        <f>SUM(V29:V30)</f>
        <v>0</v>
      </c>
    </row>
    <row r="32" spans="1:42" x14ac:dyDescent="0.45">
      <c r="A32" t="s">
        <v>16</v>
      </c>
      <c r="D32" s="34"/>
      <c r="E32" s="34"/>
      <c r="F32" s="34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T32" s="10"/>
      <c r="V32" s="34"/>
    </row>
    <row r="33" spans="1:38" x14ac:dyDescent="0.45">
      <c r="B33" s="3"/>
      <c r="C33" t="s">
        <v>47</v>
      </c>
      <c r="D33" s="32">
        <v>-38716633</v>
      </c>
      <c r="E33" s="32">
        <v>-23229980</v>
      </c>
      <c r="F33" s="10">
        <f>E33-D33</f>
        <v>15486653</v>
      </c>
      <c r="J33" s="10">
        <f>-F33-H33</f>
        <v>-15486653</v>
      </c>
      <c r="N33" s="31">
        <v>-5989</v>
      </c>
      <c r="Q33" s="10"/>
      <c r="R33" s="10"/>
      <c r="T33" s="10"/>
      <c r="V33" s="10">
        <f>+J33++N33+P33+R33+T33</f>
        <v>-15492642</v>
      </c>
      <c r="X33" s="3" t="s">
        <v>14</v>
      </c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</row>
    <row r="34" spans="1:38" x14ac:dyDescent="0.45">
      <c r="B34" s="3"/>
      <c r="C34" t="s">
        <v>48</v>
      </c>
      <c r="D34" s="31">
        <v>-1003543</v>
      </c>
      <c r="E34" s="31">
        <v>-1219690</v>
      </c>
      <c r="F34" s="10">
        <f>E34-D34</f>
        <v>-216147</v>
      </c>
      <c r="J34" s="10">
        <f>-F34-H34</f>
        <v>216147</v>
      </c>
      <c r="N34" s="31"/>
      <c r="Q34" s="10"/>
      <c r="R34" s="10"/>
      <c r="T34" s="10"/>
      <c r="V34" s="10">
        <f>+J34++N34+P34+R34+T34</f>
        <v>216147</v>
      </c>
      <c r="X34" s="3" t="s">
        <v>13</v>
      </c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</row>
    <row r="35" spans="1:38" x14ac:dyDescent="0.45">
      <c r="B35" s="3"/>
      <c r="C35" t="s">
        <v>49</v>
      </c>
      <c r="D35" s="31">
        <v>-65437</v>
      </c>
      <c r="E35" s="31">
        <v>-39262</v>
      </c>
      <c r="F35" s="10">
        <f>E35-D35</f>
        <v>26175</v>
      </c>
      <c r="J35" s="10"/>
      <c r="L35" s="30"/>
      <c r="N35" s="31"/>
      <c r="Q35" s="10"/>
      <c r="R35" s="10"/>
      <c r="T35" s="10"/>
      <c r="V35" s="10">
        <f>+J35++N35+P35+R35+T35</f>
        <v>0</v>
      </c>
      <c r="X35" s="3" t="s">
        <v>14</v>
      </c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</row>
    <row r="36" spans="1:38" x14ac:dyDescent="0.45">
      <c r="B36" s="3"/>
      <c r="C36" t="s">
        <v>50</v>
      </c>
      <c r="D36" s="31">
        <v>-11757</v>
      </c>
      <c r="E36" s="31">
        <v>-14289</v>
      </c>
      <c r="F36" s="10">
        <f>E36-D36</f>
        <v>-2532</v>
      </c>
      <c r="J36" s="10"/>
      <c r="L36" s="30"/>
      <c r="N36" s="31"/>
      <c r="Q36" s="10"/>
      <c r="R36" s="10"/>
      <c r="T36" s="10"/>
      <c r="V36" s="10">
        <f>+J36++N36+P36+R36+T36</f>
        <v>0</v>
      </c>
      <c r="X36" s="3" t="s">
        <v>13</v>
      </c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</row>
    <row r="37" spans="1:38" x14ac:dyDescent="0.45">
      <c r="B37" t="s">
        <v>18</v>
      </c>
      <c r="D37" s="11">
        <f>SUM(D33:D36)</f>
        <v>-39797370</v>
      </c>
      <c r="E37" s="11">
        <f>SUM(E33:E36)</f>
        <v>-24503221</v>
      </c>
      <c r="F37" s="11">
        <f>SUM(F33:F36)</f>
        <v>15294149</v>
      </c>
      <c r="G37" s="10"/>
      <c r="H37" s="11">
        <f>SUM(H33:H36)</f>
        <v>0</v>
      </c>
      <c r="I37" s="10"/>
      <c r="J37" s="11">
        <f>SUM(J33:J36)</f>
        <v>-15270506</v>
      </c>
      <c r="K37" s="10"/>
      <c r="L37" s="11">
        <f>SUM(L33:L36)</f>
        <v>0</v>
      </c>
      <c r="M37" s="10"/>
      <c r="N37" s="11">
        <f>SUM(N33:N36)</f>
        <v>-5989</v>
      </c>
      <c r="O37" s="10"/>
      <c r="P37" s="11">
        <f>SUM(P33:P36)</f>
        <v>0</v>
      </c>
      <c r="Q37" s="10"/>
      <c r="R37" s="11">
        <f>SUM(R33:R36)</f>
        <v>0</v>
      </c>
      <c r="T37" s="11">
        <f>SUM(T33:T36)</f>
        <v>0</v>
      </c>
      <c r="V37" s="11">
        <f>SUM(V33:V36)</f>
        <v>-15276495</v>
      </c>
    </row>
    <row r="38" spans="1:38" ht="18" customHeight="1" x14ac:dyDescent="0.45">
      <c r="D38" s="38"/>
      <c r="E38" s="34"/>
      <c r="F38" s="38"/>
      <c r="G38" s="10"/>
      <c r="H38" s="13"/>
      <c r="I38" s="10"/>
      <c r="J38" s="13"/>
      <c r="K38" s="10"/>
      <c r="L38" s="13"/>
      <c r="M38" s="10"/>
      <c r="N38" s="13"/>
      <c r="O38" s="10"/>
      <c r="P38" s="13"/>
      <c r="Q38" s="10"/>
      <c r="R38" s="13"/>
      <c r="T38" s="13"/>
      <c r="V38" s="38"/>
    </row>
    <row r="39" spans="1:38" ht="18" customHeight="1" x14ac:dyDescent="0.45">
      <c r="A39" s="14" t="s">
        <v>26</v>
      </c>
      <c r="D39" s="38"/>
      <c r="E39" s="34"/>
      <c r="F39" s="38"/>
      <c r="G39" s="10"/>
      <c r="H39" s="13"/>
      <c r="I39" s="10"/>
      <c r="J39" s="13"/>
      <c r="K39" s="10"/>
      <c r="L39" s="13"/>
      <c r="M39" s="10"/>
      <c r="N39" s="13"/>
      <c r="O39" s="10"/>
      <c r="P39" s="13"/>
      <c r="Q39" s="10"/>
      <c r="R39" s="13"/>
      <c r="T39" s="13"/>
      <c r="V39" s="38"/>
    </row>
    <row r="40" spans="1:38" x14ac:dyDescent="0.45">
      <c r="C40" t="s">
        <v>22</v>
      </c>
      <c r="D40" s="34"/>
      <c r="G40" s="10"/>
      <c r="H40" s="19">
        <f>+H31+H37</f>
        <v>0</v>
      </c>
      <c r="I40" s="10"/>
      <c r="J40" s="19">
        <f>+J31+J37</f>
        <v>-15270506</v>
      </c>
      <c r="K40" s="10"/>
      <c r="L40" s="19">
        <f>+L31+L37</f>
        <v>0</v>
      </c>
      <c r="M40" s="10"/>
      <c r="N40" s="19">
        <f>+N31+N37</f>
        <v>-5989</v>
      </c>
      <c r="O40" s="10"/>
      <c r="P40" s="19">
        <f>+P31+P37</f>
        <v>0</v>
      </c>
      <c r="Q40" s="10"/>
      <c r="R40" s="19">
        <f>+R31+R37</f>
        <v>0</v>
      </c>
      <c r="T40" s="19">
        <f>+T31+T37</f>
        <v>0</v>
      </c>
      <c r="V40" s="19">
        <f>+V31+V37</f>
        <v>-15276495</v>
      </c>
    </row>
    <row r="41" spans="1:38" x14ac:dyDescent="0.45">
      <c r="C41" t="s">
        <v>23</v>
      </c>
      <c r="D41" s="34"/>
      <c r="G41" s="10"/>
      <c r="H41" s="19"/>
      <c r="I41" s="10"/>
      <c r="J41" s="19">
        <v>-6129557</v>
      </c>
      <c r="K41" s="10"/>
      <c r="L41" s="13">
        <v>-16334</v>
      </c>
      <c r="M41" s="10"/>
      <c r="N41" s="19">
        <v>-2410</v>
      </c>
      <c r="O41" s="10"/>
      <c r="P41" s="19"/>
      <c r="Q41" s="10"/>
      <c r="R41" s="19"/>
      <c r="T41" s="19"/>
      <c r="V41" s="19">
        <f>SUM(J41:T41)</f>
        <v>-6148301</v>
      </c>
    </row>
    <row r="42" spans="1:38" s="14" customFormat="1" ht="14.65" thickBot="1" x14ac:dyDescent="0.5">
      <c r="C42" s="14" t="s">
        <v>24</v>
      </c>
      <c r="D42" s="40"/>
      <c r="E42"/>
      <c r="F42"/>
      <c r="G42" s="16"/>
      <c r="H42" s="17">
        <f>+H40+H41</f>
        <v>0</v>
      </c>
      <c r="I42" s="16"/>
      <c r="J42" s="17">
        <f>+J40+J41</f>
        <v>-21400063</v>
      </c>
      <c r="K42" s="16"/>
      <c r="L42" s="17">
        <f>+L40+L41</f>
        <v>-16334</v>
      </c>
      <c r="M42" s="16"/>
      <c r="N42" s="17">
        <f>+N40+N41</f>
        <v>-8399</v>
      </c>
      <c r="O42" s="16"/>
      <c r="P42" s="17">
        <f>+P40+P41</f>
        <v>0</v>
      </c>
      <c r="Q42" s="16"/>
      <c r="R42" s="17">
        <f>+R40+R41</f>
        <v>0</v>
      </c>
      <c r="T42" s="17">
        <f>+T40+T41</f>
        <v>0</v>
      </c>
      <c r="V42" s="17">
        <f>+V40+V41</f>
        <v>-21424796</v>
      </c>
      <c r="X42" s="18"/>
    </row>
    <row r="43" spans="1:38" s="14" customFormat="1" ht="14.65" thickTop="1" x14ac:dyDescent="0.45">
      <c r="D43" s="40"/>
      <c r="E43"/>
      <c r="F43"/>
      <c r="G43" s="16"/>
      <c r="H43" s="15"/>
      <c r="I43" s="16"/>
      <c r="J43" s="15"/>
      <c r="K43" s="16"/>
      <c r="L43" s="15"/>
      <c r="M43" s="16"/>
      <c r="N43" s="15"/>
      <c r="O43" s="16"/>
      <c r="P43" s="15"/>
      <c r="Q43" s="16"/>
      <c r="R43" s="15"/>
      <c r="T43" s="15"/>
      <c r="V43" s="39"/>
      <c r="X43" s="18"/>
    </row>
    <row r="44" spans="1:38" s="14" customFormat="1" x14ac:dyDescent="0.45">
      <c r="A44" s="14" t="s">
        <v>27</v>
      </c>
      <c r="D44" s="40"/>
      <c r="E44"/>
      <c r="F44"/>
      <c r="G44" s="16"/>
      <c r="H44" s="15"/>
      <c r="I44" s="16"/>
      <c r="J44" s="15"/>
      <c r="K44" s="16"/>
      <c r="L44" s="15"/>
      <c r="M44" s="16"/>
      <c r="N44" s="15"/>
      <c r="O44" s="16"/>
      <c r="P44" s="15"/>
      <c r="Q44" s="16"/>
      <c r="R44" s="15"/>
      <c r="T44" s="15"/>
      <c r="V44" s="39"/>
      <c r="X44" s="18"/>
    </row>
    <row r="45" spans="1:38" s="14" customFormat="1" x14ac:dyDescent="0.45">
      <c r="C45" t="s">
        <v>22</v>
      </c>
      <c r="D45" s="40"/>
      <c r="E45"/>
      <c r="F45"/>
      <c r="G45" s="16"/>
      <c r="H45" s="19">
        <f>H40+H22</f>
        <v>36599</v>
      </c>
      <c r="I45" s="16"/>
      <c r="J45" s="19">
        <f>J40+J22</f>
        <v>-3644525</v>
      </c>
      <c r="K45" s="16"/>
      <c r="L45" s="19">
        <f>L40+L22</f>
        <v>0</v>
      </c>
      <c r="M45" s="16"/>
      <c r="N45" s="19">
        <f>N40+N22</f>
        <v>484</v>
      </c>
      <c r="O45" s="16"/>
      <c r="P45" s="19">
        <f>P40+P22</f>
        <v>0</v>
      </c>
      <c r="Q45" s="16"/>
      <c r="R45" s="19">
        <f>R40+R22</f>
        <v>0</v>
      </c>
      <c r="T45" s="19">
        <f>T40+T22</f>
        <v>0</v>
      </c>
      <c r="V45" s="19">
        <f>V40+V22</f>
        <v>-3644041</v>
      </c>
      <c r="X45" s="18"/>
    </row>
    <row r="46" spans="1:38" s="14" customFormat="1" x14ac:dyDescent="0.45">
      <c r="C46" t="s">
        <v>23</v>
      </c>
      <c r="D46" s="40"/>
      <c r="E46"/>
      <c r="F46"/>
      <c r="G46" s="16"/>
      <c r="H46" s="19">
        <f>H41+H23</f>
        <v>0</v>
      </c>
      <c r="I46" s="16"/>
      <c r="J46" s="19">
        <f>J41+J23</f>
        <v>-1462906</v>
      </c>
      <c r="K46" s="16"/>
      <c r="L46" s="19">
        <f>L41+L23</f>
        <v>-3899</v>
      </c>
      <c r="M46" s="16"/>
      <c r="N46" s="19">
        <f>N41+N23</f>
        <v>195</v>
      </c>
      <c r="O46" s="16"/>
      <c r="P46" s="19">
        <f>P41+P23</f>
        <v>0</v>
      </c>
      <c r="Q46" s="16"/>
      <c r="R46" s="19">
        <f>R41+R23</f>
        <v>0</v>
      </c>
      <c r="T46" s="19">
        <f>T41+T23</f>
        <v>0</v>
      </c>
      <c r="V46" s="19">
        <f>V41+V23</f>
        <v>-1466610</v>
      </c>
      <c r="X46" s="18"/>
    </row>
    <row r="47" spans="1:38" ht="14.65" thickBot="1" x14ac:dyDescent="0.5">
      <c r="A47" s="14"/>
      <c r="C47" s="14" t="s">
        <v>24</v>
      </c>
      <c r="D47" s="33"/>
      <c r="H47" s="17">
        <f>H42+H24</f>
        <v>0</v>
      </c>
      <c r="J47" s="17">
        <f>J42+J24</f>
        <v>-5107431</v>
      </c>
      <c r="L47" s="17">
        <f>L42+L24</f>
        <v>-3899</v>
      </c>
      <c r="N47" s="17">
        <f>N42+N24</f>
        <v>679</v>
      </c>
      <c r="P47" s="17">
        <f>P42+P24</f>
        <v>0</v>
      </c>
      <c r="R47" s="17">
        <f>R42+R24</f>
        <v>0</v>
      </c>
      <c r="T47" s="17">
        <f>T42+T24</f>
        <v>0</v>
      </c>
      <c r="V47" s="17">
        <f>V42+V24</f>
        <v>-5110651</v>
      </c>
    </row>
    <row r="48" spans="1:38" ht="14.65" thickTop="1" x14ac:dyDescent="0.45">
      <c r="A48" s="14"/>
      <c r="C48" s="14"/>
      <c r="D48" s="33"/>
      <c r="J48" s="35"/>
      <c r="N48" s="30"/>
    </row>
    <row r="49" spans="1:24" x14ac:dyDescent="0.45">
      <c r="A49" s="20" t="s">
        <v>28</v>
      </c>
      <c r="B49" s="21"/>
      <c r="C49" s="21"/>
      <c r="D49" s="33"/>
      <c r="J49" s="42"/>
      <c r="N49" s="31"/>
      <c r="T49" s="3"/>
      <c r="X49"/>
    </row>
    <row r="50" spans="1:24" s="47" customFormat="1" x14ac:dyDescent="0.45">
      <c r="A50" s="46" t="s">
        <v>29</v>
      </c>
      <c r="B50" s="57" t="s">
        <v>46</v>
      </c>
      <c r="C50" s="58"/>
      <c r="D50" s="58"/>
      <c r="E50" s="58"/>
      <c r="F50" s="58"/>
      <c r="T50" s="48"/>
      <c r="V50" s="34"/>
    </row>
    <row r="51" spans="1:24" ht="93.75" customHeight="1" x14ac:dyDescent="0.45">
      <c r="A51" s="23" t="s">
        <v>30</v>
      </c>
      <c r="B51" s="59" t="s">
        <v>62</v>
      </c>
      <c r="C51" s="60"/>
      <c r="D51" s="60"/>
      <c r="E51" s="60"/>
      <c r="F51" s="60"/>
      <c r="G51" s="61"/>
      <c r="H51" s="61"/>
      <c r="I51" s="61"/>
      <c r="J51" s="61"/>
      <c r="T51" s="3"/>
      <c r="X51"/>
    </row>
    <row r="52" spans="1:24" ht="18" customHeight="1" x14ac:dyDescent="0.45">
      <c r="A52" s="23" t="s">
        <v>32</v>
      </c>
      <c r="B52" s="24" t="s">
        <v>31</v>
      </c>
      <c r="C52" s="25"/>
      <c r="D52" s="26"/>
      <c r="E52" s="25"/>
      <c r="F52" s="25"/>
      <c r="T52" s="3"/>
      <c r="V52" s="31"/>
      <c r="X52"/>
    </row>
    <row r="53" spans="1:24" ht="18" customHeight="1" x14ac:dyDescent="0.45">
      <c r="A53" s="23" t="s">
        <v>34</v>
      </c>
      <c r="B53" s="25" t="s">
        <v>33</v>
      </c>
      <c r="C53" s="25"/>
      <c r="D53" s="27"/>
      <c r="E53" s="25"/>
      <c r="F53" s="25"/>
      <c r="T53" s="3"/>
      <c r="V53" s="31"/>
      <c r="X53"/>
    </row>
    <row r="54" spans="1:24" ht="18" customHeight="1" x14ac:dyDescent="0.45">
      <c r="A54" s="22"/>
      <c r="B54" s="49" t="s">
        <v>55</v>
      </c>
      <c r="C54" s="25"/>
      <c r="D54" s="24"/>
      <c r="E54" s="25"/>
      <c r="F54" s="25"/>
      <c r="T54" s="3"/>
      <c r="V54" s="31"/>
      <c r="X54"/>
    </row>
    <row r="55" spans="1:24" ht="18" customHeight="1" x14ac:dyDescent="0.45">
      <c r="A55" s="22"/>
      <c r="B55" s="50" t="s">
        <v>56</v>
      </c>
      <c r="C55" s="25"/>
      <c r="D55" s="24"/>
      <c r="E55" s="25"/>
      <c r="F55" s="25"/>
      <c r="T55" s="3"/>
      <c r="V55" s="31"/>
      <c r="X55"/>
    </row>
    <row r="56" spans="1:24" ht="18" customHeight="1" x14ac:dyDescent="0.45">
      <c r="B56" s="50" t="s">
        <v>57</v>
      </c>
      <c r="C56" s="25"/>
      <c r="D56" s="27"/>
      <c r="E56" s="25"/>
      <c r="F56" s="25"/>
      <c r="T56" s="3"/>
      <c r="X56"/>
    </row>
    <row r="57" spans="1:24" ht="18" customHeight="1" x14ac:dyDescent="0.45">
      <c r="A57" s="23" t="s">
        <v>35</v>
      </c>
      <c r="B57" s="24" t="s">
        <v>58</v>
      </c>
      <c r="C57" s="25"/>
      <c r="D57" s="27"/>
      <c r="E57" s="25"/>
      <c r="F57" s="25"/>
      <c r="T57" s="3"/>
      <c r="X57"/>
    </row>
    <row r="58" spans="1:24" ht="18" customHeight="1" x14ac:dyDescent="0.45">
      <c r="A58" s="23" t="s">
        <v>37</v>
      </c>
      <c r="B58" s="24" t="s">
        <v>36</v>
      </c>
      <c r="C58" s="25"/>
      <c r="D58" s="27"/>
      <c r="E58" s="25"/>
      <c r="F58" s="25"/>
      <c r="T58" s="3"/>
      <c r="X58"/>
    </row>
    <row r="59" spans="1:24" x14ac:dyDescent="0.45">
      <c r="A59" s="23"/>
    </row>
  </sheetData>
  <mergeCells count="4">
    <mergeCell ref="D2:F2"/>
    <mergeCell ref="L2:V2"/>
    <mergeCell ref="B50:F50"/>
    <mergeCell ref="B51:J51"/>
  </mergeCells>
  <pageMargins left="0.45" right="0.45" top="0.5" bottom="0.5" header="0.3" footer="0.3"/>
  <pageSetup scale="40" orientation="landscape" r:id="rId1"/>
  <headerFooter>
    <oddHeader>&amp;CNew York Transco LLC
Order No. 864 Compliance Filing Workpaper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8890EA393F984CBE2FDFAED303F4CE" ma:contentTypeVersion="7" ma:contentTypeDescription="Create a new document." ma:contentTypeScope="" ma:versionID="05720f3560a42b88d9991f6f584d1e35">
  <xsd:schema xmlns:xsd="http://www.w3.org/2001/XMLSchema" xmlns:xs="http://www.w3.org/2001/XMLSchema" xmlns:p="http://schemas.microsoft.com/office/2006/metadata/properties" xmlns:ns3="a1f31745-5ac0-47c8-bbab-f624cb805fed" xmlns:ns4="6238af0a-f856-4ef9-b24d-61d10587ffb9" targetNamespace="http://schemas.microsoft.com/office/2006/metadata/properties" ma:root="true" ma:fieldsID="dfb5cbb5c0f4d5af7291524b1f9ce1d9" ns3:_="" ns4:_="">
    <xsd:import namespace="a1f31745-5ac0-47c8-bbab-f624cb805fed"/>
    <xsd:import namespace="6238af0a-f856-4ef9-b24d-61d10587ff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31745-5ac0-47c8-bbab-f624cb805f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8af0a-f856-4ef9-b24d-61d10587f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A44792-7490-42F1-BA26-2E49BCB25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31745-5ac0-47c8-bbab-f624cb805fed"/>
    <ds:schemaRef ds:uri="6238af0a-f856-4ef9-b24d-61d10587ff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9B74E2-5EFF-49BE-917F-8D64DDB9E448}">
  <ds:schemaRefs>
    <ds:schemaRef ds:uri="http://schemas.openxmlformats.org/package/2006/metadata/core-properties"/>
    <ds:schemaRef ds:uri="6238af0a-f856-4ef9-b24d-61d10587ffb9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a1f31745-5ac0-47c8-bbab-f624cb805fe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CB05FD2-06C8-4F2B-8D81-A9A0A1D4BF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Marx, Justin P</dc:creator>
  <cp:lastModifiedBy>Bissell, Garrett E</cp:lastModifiedBy>
  <cp:lastPrinted>2020-06-29T22:25:57Z</cp:lastPrinted>
  <dcterms:created xsi:type="dcterms:W3CDTF">2020-05-06T18:50:08Z</dcterms:created>
  <dcterms:modified xsi:type="dcterms:W3CDTF">2020-06-30T12:00:30Z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0x010100958890EA393F984CBE2FDFAED303F4CE</vt:lpwstr>
  </property>
  <property fmtid="{D5CDD505-2E9C-101B-9397-08002B2CF9AE}" pid="3" name="_AdHocReviewCycleID">
    <vt:i4>894264058</vt:i4>
  </property>
  <property fmtid="{D5CDD505-2E9C-101B-9397-08002B2CF9AE}" pid="4" name="_NewReviewCycle">
    <vt:lpwstr/>
  </property>
  <property fmtid="{D5CDD505-2E9C-101B-9397-08002B2CF9AE}" pid="5" name="_EmailSubject">
    <vt:lpwstr>NY Transco - Order No. 864 Compliance Filing</vt:lpwstr>
  </property>
  <property fmtid="{D5CDD505-2E9C-101B-9397-08002B2CF9AE}" pid="6" name="_AuthorEmail">
    <vt:lpwstr>GBissell@nyiso.com</vt:lpwstr>
  </property>
  <property fmtid="{D5CDD505-2E9C-101B-9397-08002B2CF9AE}" pid="7" name="_AuthorEmailDisplayName">
    <vt:lpwstr>Bissell, Garrett E</vt:lpwstr>
  </property>
</Properties>
</file>