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ssellge\Desktop\"/>
    </mc:Choice>
  </mc:AlternateContent>
  <bookViews>
    <workbookView xWindow="0" yWindow="0" windowWidth="20520" windowHeight="8895"/>
  </bookViews>
  <sheets>
    <sheet name="Attachment 11" sheetId="3" r:id="rId1"/>
  </sheets>
  <definedNames>
    <definedName name="_xlnm.Print_Area" localSheetId="0">'Attachment 11'!$A$1:$I$62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3" l="1"/>
  <c r="H40" i="3"/>
  <c r="H39" i="3"/>
  <c r="H38" i="3"/>
  <c r="H32" i="3"/>
  <c r="H27" i="3"/>
  <c r="H26" i="3"/>
  <c r="H11" i="3"/>
  <c r="H12" i="3"/>
  <c r="H13" i="3"/>
  <c r="H10" i="3"/>
  <c r="D34" i="3"/>
  <c r="D42" i="3"/>
  <c r="C46" i="3"/>
  <c r="G34" i="3" l="1"/>
  <c r="F39" i="3"/>
  <c r="E39" i="3"/>
  <c r="D44" i="3" l="1"/>
  <c r="D48" i="3" s="1"/>
  <c r="F27" i="3"/>
  <c r="E27" i="3"/>
  <c r="F26" i="3"/>
  <c r="E26" i="3"/>
  <c r="E13" i="3"/>
  <c r="F13" i="3"/>
  <c r="F12" i="3"/>
  <c r="E12" i="3"/>
  <c r="C42" i="3" l="1"/>
  <c r="H34" i="3" l="1"/>
  <c r="C34" i="3"/>
  <c r="C44" i="3" s="1"/>
  <c r="C48" i="3" s="1"/>
  <c r="G46" i="3" l="1"/>
  <c r="H46" i="3" s="1"/>
  <c r="G42" i="3"/>
  <c r="H42" i="3"/>
  <c r="H44" i="3" s="1"/>
  <c r="H48" i="3" l="1"/>
  <c r="H51" i="3" s="1"/>
  <c r="G44" i="3"/>
  <c r="G48" i="3" s="1"/>
  <c r="A37" i="3" l="1"/>
</calcChain>
</file>

<file path=xl/sharedStrings.xml><?xml version="1.0" encoding="utf-8"?>
<sst xmlns="http://schemas.openxmlformats.org/spreadsheetml/2006/main" count="87" uniqueCount="79">
  <si>
    <t>COLUMN A</t>
  </si>
  <si>
    <t>COLUMN B</t>
  </si>
  <si>
    <t>COLUMN C</t>
  </si>
  <si>
    <t>COLUMN D</t>
  </si>
  <si>
    <t>COLUMN E</t>
  </si>
  <si>
    <t>COLUMN F</t>
  </si>
  <si>
    <t>COLUMN G</t>
  </si>
  <si>
    <t>COLUMN H</t>
  </si>
  <si>
    <t>Line No.</t>
  </si>
  <si>
    <t>Description</t>
  </si>
  <si>
    <t>(Excess)/Deficient ADIT Transmission - Beg Balance of Year
(Note B)</t>
  </si>
  <si>
    <t>Current Period Other Activity
(Note C)</t>
  </si>
  <si>
    <t>Amortization Period 
(Note D)</t>
  </si>
  <si>
    <t>Years Remaining at Year End</t>
  </si>
  <si>
    <t>Amortization
(Note E)</t>
  </si>
  <si>
    <t>(Excess)/Deficient ADIT Transmission - Ending Balance of Year
(Note F)
(Col. B + Col. C) - Col. F</t>
  </si>
  <si>
    <t>Protected (P)  Non-Protected (N)</t>
  </si>
  <si>
    <t>Non-property (Note A):</t>
  </si>
  <si>
    <t>Account 190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</si>
  <si>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</si>
  <si>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</si>
  <si>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</si>
  <si>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</si>
  <si>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</si>
  <si>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</si>
  <si>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</si>
  <si>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</si>
  <si>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</si>
  <si>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</si>
  <si>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</si>
  <si>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Account 282</t>
  </si>
  <si>
    <t>2a</t>
  </si>
  <si>
    <t>Account 283</t>
  </si>
  <si>
    <t>3a</t>
  </si>
  <si>
    <t>3b</t>
  </si>
  <si>
    <t>3c</t>
  </si>
  <si>
    <t>3d</t>
  </si>
  <si>
    <t>3e</t>
  </si>
  <si>
    <t>Non-property gross up for Taxes</t>
  </si>
  <si>
    <t>Property (Note A):</t>
  </si>
  <si>
    <t>Property Book-Tax Timing Difference - Account 190</t>
  </si>
  <si>
    <t>Property Book-Tax Timing Difference - Account 282</t>
  </si>
  <si>
    <t>Property Book-Tax Timing Difference - Account 283</t>
  </si>
  <si>
    <t xml:space="preserve">Property Gross up for Taxes </t>
  </si>
  <si>
    <t>Notes:</t>
  </si>
  <si>
    <t>A</t>
  </si>
  <si>
    <t>B</t>
  </si>
  <si>
    <t>C</t>
  </si>
  <si>
    <t>D</t>
  </si>
  <si>
    <t>The amortization periods shall be consistent with the following:</t>
  </si>
  <si>
    <t>E</t>
  </si>
  <si>
    <t>F</t>
  </si>
  <si>
    <t>Ending balance of year is the end of current year balance, as reflected on FERC Form No. 1, pages 232 (Account 182.3) and 278 (Account 254)</t>
  </si>
  <si>
    <t>New York Transco LLC</t>
  </si>
  <si>
    <t xml:space="preserve">Attachment 11 - Excess &amp; Deficient ADIT </t>
  </si>
  <si>
    <t>Unearned TCC Revenue</t>
  </si>
  <si>
    <t>Carrying Charges on Preformation costs</t>
  </si>
  <si>
    <t>None</t>
  </si>
  <si>
    <t>Prepaid Expenses</t>
  </si>
  <si>
    <t>N</t>
  </si>
  <si>
    <t>P</t>
  </si>
  <si>
    <t>ARAM</t>
  </si>
  <si>
    <t>Gross up for taxes included above</t>
  </si>
  <si>
    <t>Total Non-Property (sum lines 1-4)</t>
  </si>
  <si>
    <t>Total Property (sum lines 6-9)</t>
  </si>
  <si>
    <t>Total Non-Property &amp; Property and Amortization, excluding gross up for taxes (line 11 - line 12)</t>
  </si>
  <si>
    <t>Beginning balance of year is the end of the prior year balance as reflected on FERC Form No. 1, pages 232 (Account 182.3) and 278 (Account 254).</t>
  </si>
  <si>
    <t>In the event the Company populates the data enterable fields, it will support the data entered as just and reasonable in its annual update.</t>
  </si>
  <si>
    <t>Protected Property &amp; Non-Property will be amortized using the Adjusted Rate  Assumption Methodology (ARAM)</t>
  </si>
  <si>
    <t>Unprotected federal net operating loss will be amortized on a straight-line basis over ten years.</t>
  </si>
  <si>
    <t>Unprotected Property &amp; Non-Property will be amortized on a straight-line basis over seven years.</t>
  </si>
  <si>
    <t>The amortization will occur through FERC income statement Accounts 410.1. and 411.1, retroactive to January 1, 2018</t>
  </si>
  <si>
    <t>Total Non-Property &amp; Property and Amortization, including gross up for taxes (line 5 + line 10)</t>
  </si>
  <si>
    <t>Average (Excess)/Deficient ADIT for Rate Year (line 13, Col. B/2 + line 13, Col. G/2)</t>
  </si>
  <si>
    <t>Overcollection of Revenues</t>
  </si>
  <si>
    <t>Preformation Costs</t>
  </si>
  <si>
    <t>7a</t>
  </si>
  <si>
    <t>Federal Net Operating Loss Carryforward</t>
  </si>
  <si>
    <t>Upon a tax rate change (federal, state and/or, if applicable, state apportionments), the Company re-measures its deferred tax assets and liabilities to account for the new applicable corporate tax rate.  For schedule M items not directly taken to the P&amp;L, the result of this re-measurement is a change to the net deferred tax assets/liabilities recorded in accounts 190, 282, and 283 with a corresponding change in regulatory assets (account 182.3) and regulatory liabilities (account 254) to reflect the return of/collection from excess/deficient deferred taxes to/from customers. Within the FERC Form 1, deficient and excess ADITs in Account 182.3 and Account 254, respectively are presented grossed-up for tax purposes.  For ratemaking purposes, these grossed-up balances are treated as FAS109 and subsequently removed from rate base, thereby ensuring rate base neutrality for tax rate changes.  The Company would follow the process described above to re-measure ADIT balances (increase or decrease) due to any future income tax rate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</si>
</sst>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MT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3" fillId="0" borderId="0" applyProtection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6" applyNumberFormat="0" applyAlignment="0" applyProtection="0"/>
    <xf numFmtId="0" fontId="18" fillId="6" borderId="7" applyNumberFormat="0" applyAlignment="0" applyProtection="0"/>
    <xf numFmtId="0" fontId="19" fillId="6" borderId="6" applyNumberFormat="0" applyAlignment="0" applyProtection="0"/>
    <xf numFmtId="0" fontId="20" fillId="0" borderId="8" applyNumberFormat="0" applyFill="0" applyAlignment="0" applyProtection="0"/>
    <xf numFmtId="0" fontId="21" fillId="7" borderId="9" applyNumberFormat="0" applyAlignment="0" applyProtection="0"/>
    <xf numFmtId="0" fontId="22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</cellStyleXfs>
  <cellXfs count="99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65" fontId="6" fillId="0" borderId="0" xfId="5" applyNumberFormat="1" applyFont="1" applyFill="1" applyBorder="1"/>
    <xf numFmtId="165" fontId="0" fillId="0" borderId="0" xfId="5" applyNumberFormat="1" applyFont="1"/>
    <xf numFmtId="165" fontId="0" fillId="0" borderId="0" xfId="5" applyNumberFormat="1" applyFont="1" applyFill="1"/>
    <xf numFmtId="0" fontId="1" fillId="0" borderId="0" xfId="2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1" fillId="0" borderId="0" xfId="7"/>
    <xf numFmtId="0" fontId="5" fillId="0" borderId="0" xfId="0" applyFont="1" applyAlignment="1">
      <alignment horizontal="right"/>
    </xf>
    <xf numFmtId="43" fontId="0" fillId="0" borderId="0" xfId="6" applyFont="1"/>
    <xf numFmtId="43" fontId="0" fillId="0" borderId="0" xfId="6" applyFont="1" applyFill="1"/>
    <xf numFmtId="43" fontId="1" fillId="0" borderId="0" xfId="6"/>
    <xf numFmtId="43" fontId="5" fillId="0" borderId="0" xfId="6" applyFont="1"/>
    <xf numFmtId="0" fontId="25" fillId="0" borderId="0" xfId="4" applyFont="1" applyAlignment="1">
      <alignment horizontal="center"/>
    </xf>
    <xf numFmtId="43" fontId="25" fillId="0" borderId="0" xfId="6" applyFont="1" applyAlignment="1">
      <alignment horizontal="center"/>
    </xf>
    <xf numFmtId="43" fontId="26" fillId="0" borderId="0" xfId="6" applyFont="1" applyFill="1" applyAlignment="1">
      <alignment vertical="top"/>
    </xf>
    <xf numFmtId="165" fontId="26" fillId="0" borderId="0" xfId="9" applyNumberFormat="1" applyFont="1" applyFill="1" applyAlignment="1">
      <alignment vertical="top"/>
    </xf>
    <xf numFmtId="165" fontId="26" fillId="0" borderId="0" xfId="9" applyNumberFormat="1" applyFont="1" applyAlignment="1">
      <alignment vertical="top"/>
    </xf>
    <xf numFmtId="43" fontId="26" fillId="0" borderId="0" xfId="6" applyFont="1" applyAlignment="1">
      <alignment vertical="top"/>
    </xf>
    <xf numFmtId="0" fontId="29" fillId="0" borderId="0" xfId="7" applyFont="1"/>
    <xf numFmtId="0" fontId="29" fillId="0" borderId="0" xfId="2" applyFont="1"/>
    <xf numFmtId="0" fontId="28" fillId="0" borderId="0" xfId="0" applyFont="1"/>
    <xf numFmtId="0" fontId="29" fillId="0" borderId="0" xfId="2" applyFont="1" applyAlignment="1">
      <alignment horizontal="center" vertical="center"/>
    </xf>
    <xf numFmtId="43" fontId="29" fillId="0" borderId="0" xfId="6" applyFont="1"/>
    <xf numFmtId="0" fontId="28" fillId="0" borderId="1" xfId="2" applyFont="1" applyBorder="1" applyAlignment="1">
      <alignment horizontal="center" vertical="center" wrapText="1"/>
    </xf>
    <xf numFmtId="43" fontId="28" fillId="0" borderId="1" xfId="6" applyFont="1" applyBorder="1" applyAlignment="1">
      <alignment horizontal="center" vertical="center" wrapText="1"/>
    </xf>
    <xf numFmtId="0" fontId="28" fillId="0" borderId="0" xfId="2" applyFont="1" applyAlignment="1">
      <alignment horizontal="center" vertical="center" wrapText="1"/>
    </xf>
    <xf numFmtId="0" fontId="28" fillId="0" borderId="0" xfId="2" applyFont="1" applyAlignment="1">
      <alignment vertical="center" wrapText="1"/>
    </xf>
    <xf numFmtId="43" fontId="28" fillId="0" borderId="0" xfId="6" applyFont="1" applyAlignment="1">
      <alignment horizontal="center" vertical="center" wrapText="1"/>
    </xf>
    <xf numFmtId="0" fontId="28" fillId="0" borderId="0" xfId="2" applyFont="1" applyAlignment="1">
      <alignment horizontal="center" wrapText="1"/>
    </xf>
    <xf numFmtId="0" fontId="29" fillId="0" borderId="0" xfId="2" applyFont="1" applyFill="1" applyAlignment="1">
      <alignment horizontal="center"/>
    </xf>
    <xf numFmtId="0" fontId="26" fillId="33" borderId="0" xfId="4" applyFont="1" applyFill="1" applyBorder="1" applyAlignment="1">
      <alignment wrapText="1"/>
    </xf>
    <xf numFmtId="0" fontId="29" fillId="0" borderId="0" xfId="2" applyFont="1" applyAlignment="1">
      <alignment horizontal="center"/>
    </xf>
    <xf numFmtId="0" fontId="29" fillId="0" borderId="0" xfId="2" applyNumberFormat="1" applyFont="1"/>
    <xf numFmtId="0" fontId="28" fillId="0" borderId="0" xfId="2" applyNumberFormat="1" applyFont="1" applyAlignment="1">
      <alignment vertical="center" wrapText="1"/>
    </xf>
    <xf numFmtId="164" fontId="26" fillId="0" borderId="0" xfId="1" applyFont="1"/>
    <xf numFmtId="0" fontId="26" fillId="0" borderId="0" xfId="1" applyNumberFormat="1" applyFont="1"/>
    <xf numFmtId="165" fontId="29" fillId="0" borderId="0" xfId="2" applyNumberFormat="1" applyFont="1"/>
    <xf numFmtId="0" fontId="30" fillId="0" borderId="0" xfId="2" applyFont="1"/>
    <xf numFmtId="165" fontId="29" fillId="0" borderId="0" xfId="5" applyNumberFormat="1" applyFont="1"/>
    <xf numFmtId="165" fontId="28" fillId="0" borderId="0" xfId="5" applyNumberFormat="1" applyFont="1" applyFill="1" applyBorder="1"/>
    <xf numFmtId="0" fontId="28" fillId="0" borderId="0" xfId="2" applyFont="1"/>
    <xf numFmtId="165" fontId="29" fillId="0" borderId="0" xfId="6" applyNumberFormat="1" applyFont="1"/>
    <xf numFmtId="43" fontId="29" fillId="0" borderId="0" xfId="2" applyNumberFormat="1" applyFont="1"/>
    <xf numFmtId="0" fontId="26" fillId="0" borderId="0" xfId="7" applyFont="1" applyAlignment="1">
      <alignment vertical="top"/>
    </xf>
    <xf numFmtId="165" fontId="28" fillId="0" borderId="0" xfId="9" applyNumberFormat="1" applyFont="1" applyFill="1" applyBorder="1" applyAlignment="1">
      <alignment vertical="top"/>
    </xf>
    <xf numFmtId="43" fontId="29" fillId="0" borderId="0" xfId="6" applyFont="1" applyFill="1"/>
    <xf numFmtId="165" fontId="29" fillId="0" borderId="0" xfId="5" applyNumberFormat="1" applyFont="1" applyFill="1"/>
    <xf numFmtId="41" fontId="26" fillId="33" borderId="0" xfId="4" applyNumberFormat="1" applyFont="1" applyFill="1" applyBorder="1" applyAlignment="1">
      <alignment wrapText="1"/>
    </xf>
    <xf numFmtId="41" fontId="26" fillId="0" borderId="0" xfId="6" applyNumberFormat="1" applyFont="1" applyFill="1" applyAlignment="1">
      <alignment vertical="center"/>
    </xf>
    <xf numFmtId="41" fontId="26" fillId="0" borderId="0" xfId="5" applyNumberFormat="1" applyFont="1" applyFill="1" applyAlignment="1">
      <alignment vertical="center"/>
    </xf>
    <xf numFmtId="41" fontId="28" fillId="0" borderId="0" xfId="6" applyNumberFormat="1" applyFont="1" applyAlignment="1">
      <alignment horizontal="center" vertical="center" wrapText="1"/>
    </xf>
    <xf numFmtId="41" fontId="28" fillId="0" borderId="0" xfId="2" applyNumberFormat="1" applyFont="1" applyAlignment="1">
      <alignment horizontal="center" vertical="center" wrapText="1"/>
    </xf>
    <xf numFmtId="41" fontId="26" fillId="0" borderId="0" xfId="6" applyNumberFormat="1" applyFont="1"/>
    <xf numFmtId="41" fontId="26" fillId="0" borderId="0" xfId="1" applyNumberFormat="1" applyFont="1"/>
    <xf numFmtId="41" fontId="26" fillId="0" borderId="2" xfId="6" applyNumberFormat="1" applyFont="1" applyFill="1" applyBorder="1" applyAlignment="1">
      <alignment vertical="center"/>
    </xf>
    <xf numFmtId="41" fontId="26" fillId="0" borderId="2" xfId="5" applyNumberFormat="1" applyFont="1" applyFill="1" applyBorder="1" applyAlignment="1">
      <alignment vertical="center"/>
    </xf>
    <xf numFmtId="41" fontId="28" fillId="0" borderId="0" xfId="6" applyNumberFormat="1" applyFont="1" applyFill="1" applyBorder="1"/>
    <xf numFmtId="41" fontId="29" fillId="0" borderId="0" xfId="5" applyNumberFormat="1" applyFont="1"/>
    <xf numFmtId="41" fontId="29" fillId="0" borderId="0" xfId="6" applyNumberFormat="1" applyFont="1"/>
    <xf numFmtId="41" fontId="28" fillId="0" borderId="0" xfId="5" applyNumberFormat="1" applyFont="1" applyFill="1" applyBorder="1"/>
    <xf numFmtId="41" fontId="28" fillId="0" borderId="0" xfId="6" applyNumberFormat="1" applyFont="1"/>
    <xf numFmtId="41" fontId="27" fillId="0" borderId="0" xfId="6" applyNumberFormat="1" applyFont="1" applyFill="1" applyBorder="1" applyAlignment="1">
      <alignment vertical="center"/>
    </xf>
    <xf numFmtId="41" fontId="28" fillId="0" borderId="0" xfId="5" applyNumberFormat="1" applyFont="1" applyFill="1"/>
    <xf numFmtId="41" fontId="29" fillId="0" borderId="0" xfId="2" applyNumberFormat="1" applyFont="1"/>
    <xf numFmtId="41" fontId="29" fillId="0" borderId="2" xfId="2" applyNumberFormat="1" applyFont="1" applyBorder="1"/>
    <xf numFmtId="41" fontId="28" fillId="0" borderId="0" xfId="2" applyNumberFormat="1" applyFont="1"/>
    <xf numFmtId="164" fontId="26" fillId="0" borderId="0" xfId="1" applyFont="1" applyFill="1"/>
    <xf numFmtId="0" fontId="28" fillId="0" borderId="0" xfId="2" applyFont="1" applyFill="1" applyAlignment="1">
      <alignment horizontal="center" wrapText="1"/>
    </xf>
    <xf numFmtId="0" fontId="29" fillId="0" borderId="0" xfId="2" applyFont="1" applyFill="1"/>
    <xf numFmtId="0" fontId="28" fillId="0" borderId="0" xfId="2" applyFont="1" applyFill="1" applyAlignment="1">
      <alignment horizontal="center" vertical="center" wrapText="1"/>
    </xf>
    <xf numFmtId="0" fontId="29" fillId="0" borderId="0" xfId="2" applyFont="1" applyFill="1" applyAlignment="1">
      <alignment horizontal="left"/>
    </xf>
    <xf numFmtId="0" fontId="29" fillId="0" borderId="0" xfId="2" applyFont="1" applyFill="1" applyAlignment="1">
      <alignment horizontal="center" vertical="top"/>
    </xf>
    <xf numFmtId="0" fontId="28" fillId="0" borderId="0" xfId="2" applyFont="1" applyFill="1"/>
    <xf numFmtId="0" fontId="28" fillId="0" borderId="0" xfId="2" applyFont="1" applyFill="1" applyBorder="1"/>
    <xf numFmtId="41" fontId="26" fillId="0" borderId="0" xfId="6" applyNumberFormat="1" applyFont="1" applyFill="1" applyBorder="1" applyAlignment="1" applyProtection="1">
      <alignment horizontal="right" vertical="center" wrapText="1"/>
    </xf>
    <xf numFmtId="41" fontId="29" fillId="0" borderId="0" xfId="6" applyNumberFormat="1" applyFont="1" applyBorder="1"/>
    <xf numFmtId="41" fontId="26" fillId="0" borderId="0" xfId="4" applyNumberFormat="1" applyFont="1" applyFill="1" applyBorder="1" applyAlignment="1">
      <alignment wrapText="1"/>
    </xf>
    <xf numFmtId="41" fontId="28" fillId="0" borderId="12" xfId="6" applyNumberFormat="1" applyFont="1" applyBorder="1"/>
    <xf numFmtId="0" fontId="30" fillId="0" borderId="0" xfId="2" applyFont="1" applyFill="1" applyAlignment="1">
      <alignment horizontal="center"/>
    </xf>
    <xf numFmtId="41" fontId="28" fillId="0" borderId="0" xfId="4" applyNumberFormat="1" applyFont="1" applyFill="1" applyBorder="1" applyAlignment="1">
      <alignment wrapText="1"/>
    </xf>
    <xf numFmtId="41" fontId="30" fillId="0" borderId="12" xfId="5" applyNumberFormat="1" applyFont="1" applyBorder="1"/>
    <xf numFmtId="41" fontId="28" fillId="0" borderId="12" xfId="5" applyNumberFormat="1" applyFont="1" applyBorder="1"/>
    <xf numFmtId="0" fontId="30" fillId="0" borderId="0" xfId="2" applyFont="1" applyAlignment="1">
      <alignment horizontal="center"/>
    </xf>
    <xf numFmtId="41" fontId="28" fillId="0" borderId="12" xfId="4" applyNumberFormat="1" applyFont="1" applyFill="1" applyBorder="1" applyAlignment="1">
      <alignment wrapText="1"/>
    </xf>
    <xf numFmtId="41" fontId="30" fillId="0" borderId="12" xfId="6" applyNumberFormat="1" applyFont="1" applyBorder="1"/>
    <xf numFmtId="165" fontId="30" fillId="0" borderId="0" xfId="6" applyNumberFormat="1" applyFont="1"/>
    <xf numFmtId="0" fontId="28" fillId="0" borderId="0" xfId="2" applyFont="1" applyAlignment="1">
      <alignment wrapText="1"/>
    </xf>
    <xf numFmtId="0" fontId="26" fillId="0" borderId="0" xfId="7" applyFont="1" applyFill="1" applyAlignment="1">
      <alignment vertical="top"/>
    </xf>
    <xf numFmtId="165" fontId="28" fillId="0" borderId="0" xfId="4" applyNumberFormat="1" applyFont="1" applyFill="1" applyBorder="1" applyAlignment="1">
      <alignment wrapText="1"/>
    </xf>
    <xf numFmtId="43" fontId="30" fillId="0" borderId="0" xfId="2" applyNumberFormat="1" applyFont="1"/>
    <xf numFmtId="43" fontId="29" fillId="0" borderId="2" xfId="2" applyNumberFormat="1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2" applyFont="1" applyFill="1" applyAlignment="1">
      <alignment horizontal="left" vertical="top" wrapText="1"/>
    </xf>
  </cellXfs>
  <cellStyles count="51">
    <cellStyle name="20% - Accent1" xfId="28" builtinId="30" customBuiltin="1"/>
    <cellStyle name="20% - Accent2" xfId="32" builtinId="34" customBuiltin="1"/>
    <cellStyle name="20% - Accent3" xfId="36" builtinId="38" customBuiltin="1"/>
    <cellStyle name="20% - Accent4" xfId="40" builtinId="42" customBuiltin="1"/>
    <cellStyle name="20% - Accent5" xfId="44" builtinId="46" customBuiltin="1"/>
    <cellStyle name="20% - Accent6" xfId="48" builtinId="50" customBuiltin="1"/>
    <cellStyle name="40% - Accent1" xfId="29" builtinId="31" customBuiltin="1"/>
    <cellStyle name="40% - Accent2" xfId="33" builtinId="35" customBuiltin="1"/>
    <cellStyle name="40% - Accent3" xfId="37" builtinId="39" customBuiltin="1"/>
    <cellStyle name="40% - Accent4" xfId="41" builtinId="43" customBuiltin="1"/>
    <cellStyle name="40% - Accent5" xfId="45" builtinId="47" customBuiltin="1"/>
    <cellStyle name="40% - Accent6" xfId="49" builtinId="51" customBuiltin="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6" builtinId="27" customBuiltin="1"/>
    <cellStyle name="Calculation" xfId="20" builtinId="22" customBuiltin="1"/>
    <cellStyle name="Check Cell" xfId="22" builtinId="23" customBuiltin="1"/>
    <cellStyle name="Comma" xfId="6" builtinId="3"/>
    <cellStyle name="Comma 3" xfId="5"/>
    <cellStyle name="Comma 3 2" xfId="9"/>
    <cellStyle name="Explanatory Text" xfId="25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8" builtinId="20" customBuiltin="1"/>
    <cellStyle name="Linked Cell" xfId="21" builtinId="24" customBuiltin="1"/>
    <cellStyle name="Neutral" xfId="17" builtinId="28" customBuiltin="1"/>
    <cellStyle name="Normal" xfId="0" builtinId="0"/>
    <cellStyle name="Normal 10" xfId="3"/>
    <cellStyle name="Normal 10 2" xfId="8"/>
    <cellStyle name="Normal 2" xfId="1"/>
    <cellStyle name="Normal 2 3" xfId="4"/>
    <cellStyle name="Normal 5" xfId="2"/>
    <cellStyle name="Normal 5 4" xfId="7"/>
    <cellStyle name="Note" xfId="24" builtinId="10" customBuiltin="1"/>
    <cellStyle name="Output" xfId="19" builtinId="21" customBuiltin="1"/>
    <cellStyle name="Title" xfId="10" builtinId="15" customBuiltin="1"/>
    <cellStyle name="Total" xfId="26" builtinId="25" customBuiltin="1"/>
    <cellStyle name="Warning Text" xfId="23" builtinId="11" customBuiltin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zoomScaleNormal="100" workbookViewId="0">
      <selection activeCell="B54" sqref="B54:I54"/>
    </sheetView>
  </sheetViews>
  <sheetFormatPr defaultColWidth="8.86328125" defaultRowHeight="14.25"/>
  <cols>
    <col min="1" max="1" width="5.3984375" style="1" customWidth="1"/>
    <col min="2" max="2" width="39.86328125" style="1" customWidth="1"/>
    <col min="3" max="4" width="19.3984375" style="14" customWidth="1"/>
    <col min="5" max="5" width="17.1328125" style="1" customWidth="1"/>
    <col min="6" max="6" width="19.3984375" style="1" customWidth="1"/>
    <col min="7" max="7" width="13.73046875" style="1" customWidth="1"/>
    <col min="8" max="8" width="19.3984375" style="1" customWidth="1"/>
    <col min="9" max="9" width="14.3984375" style="1" customWidth="1"/>
    <col min="10" max="10" width="14.59765625" style="1" bestFit="1" customWidth="1"/>
    <col min="11" max="11" width="8.86328125" style="1"/>
    <col min="12" max="12" width="11.1328125" style="1" bestFit="1" customWidth="1"/>
    <col min="13" max="13" width="11.59765625" style="1" bestFit="1" customWidth="1"/>
    <col min="14" max="16384" width="8.86328125" style="1"/>
  </cols>
  <sheetData>
    <row r="1" spans="1:9" ht="17.649999999999999">
      <c r="A1" s="95" t="s">
        <v>53</v>
      </c>
      <c r="B1" s="95"/>
      <c r="C1" s="95"/>
      <c r="D1" s="95"/>
      <c r="E1" s="95"/>
      <c r="F1" s="95"/>
      <c r="G1" s="95"/>
      <c r="H1" s="95"/>
      <c r="I1" s="95"/>
    </row>
    <row r="2" spans="1:9" ht="15.4">
      <c r="A2" s="96" t="s">
        <v>54</v>
      </c>
      <c r="B2" s="96"/>
      <c r="C2" s="96"/>
      <c r="D2" s="96"/>
      <c r="E2" s="96"/>
      <c r="F2" s="96"/>
      <c r="G2" s="96"/>
      <c r="H2" s="96"/>
      <c r="I2" s="96"/>
    </row>
    <row r="3" spans="1:9" ht="15.4">
      <c r="A3" s="7"/>
      <c r="B3" s="7"/>
      <c r="C3" s="15"/>
      <c r="D3" s="15"/>
      <c r="E3" s="8"/>
      <c r="F3" s="9"/>
      <c r="G3" s="10"/>
      <c r="H3" s="10"/>
      <c r="I3" s="11"/>
    </row>
    <row r="4" spans="1:9" s="23" customFormat="1" ht="12.75">
      <c r="A4" s="22"/>
      <c r="B4" s="97"/>
      <c r="C4" s="97"/>
      <c r="D4" s="97"/>
      <c r="E4" s="97"/>
      <c r="F4" s="97"/>
      <c r="G4" s="97"/>
      <c r="H4" s="97"/>
      <c r="I4" s="24"/>
    </row>
    <row r="5" spans="1:9" s="23" customFormat="1" ht="12.75">
      <c r="B5" s="16" t="s">
        <v>0</v>
      </c>
      <c r="C5" s="17" t="s">
        <v>1</v>
      </c>
      <c r="D5" s="17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</row>
    <row r="6" spans="1:9" s="23" customFormat="1" ht="12.75">
      <c r="B6" s="25"/>
      <c r="C6" s="26"/>
      <c r="D6" s="26"/>
    </row>
    <row r="7" spans="1:9" s="23" customFormat="1" ht="112.35" customHeight="1">
      <c r="A7" s="27" t="s">
        <v>8</v>
      </c>
      <c r="B7" s="27" t="s">
        <v>9</v>
      </c>
      <c r="C7" s="28" t="s">
        <v>10</v>
      </c>
      <c r="D7" s="28" t="s">
        <v>11</v>
      </c>
      <c r="E7" s="27" t="s">
        <v>12</v>
      </c>
      <c r="F7" s="27" t="s">
        <v>13</v>
      </c>
      <c r="G7" s="27" t="s">
        <v>14</v>
      </c>
      <c r="H7" s="27" t="s">
        <v>15</v>
      </c>
      <c r="I7" s="27" t="s">
        <v>16</v>
      </c>
    </row>
    <row r="8" spans="1:9" s="23" customFormat="1" ht="12.75">
      <c r="A8" s="29"/>
      <c r="B8" s="30" t="s">
        <v>17</v>
      </c>
      <c r="C8" s="31"/>
      <c r="D8" s="31"/>
      <c r="E8" s="29"/>
      <c r="F8" s="29"/>
      <c r="G8" s="29"/>
      <c r="H8" s="29"/>
      <c r="I8" s="29"/>
    </row>
    <row r="9" spans="1:9" s="23" customFormat="1" ht="12.75">
      <c r="A9" s="32">
        <v>1</v>
      </c>
      <c r="B9" s="30" t="s">
        <v>18</v>
      </c>
      <c r="C9" s="31"/>
      <c r="D9" s="31"/>
      <c r="E9" s="29"/>
      <c r="F9" s="29"/>
      <c r="G9" s="29"/>
      <c r="I9" s="29"/>
    </row>
    <row r="10" spans="1:9" s="23" customFormat="1" ht="14.45" customHeight="1">
      <c r="A10" s="33" t="s">
        <v>19</v>
      </c>
      <c r="B10" s="34" t="s">
        <v>77</v>
      </c>
      <c r="C10" s="51">
        <v>10406714</v>
      </c>
      <c r="D10" s="51"/>
      <c r="E10" s="51">
        <v>10</v>
      </c>
      <c r="F10" s="51">
        <v>7</v>
      </c>
      <c r="G10" s="51">
        <v>3122014</v>
      </c>
      <c r="H10" s="62">
        <f>+C10+D10-G10</f>
        <v>7284700</v>
      </c>
      <c r="I10" s="34" t="s">
        <v>59</v>
      </c>
    </row>
    <row r="11" spans="1:9" s="23" customFormat="1" ht="14.45" customHeight="1">
      <c r="A11" s="33" t="s">
        <v>20</v>
      </c>
      <c r="B11" s="34" t="s">
        <v>74</v>
      </c>
      <c r="C11" s="51">
        <v>884576</v>
      </c>
      <c r="D11" s="51"/>
      <c r="E11" s="51">
        <v>7</v>
      </c>
      <c r="F11" s="51">
        <v>4</v>
      </c>
      <c r="G11" s="51">
        <v>379104</v>
      </c>
      <c r="H11" s="62">
        <f t="shared" ref="H11:H13" si="0">+C11+D11-G11</f>
        <v>505472</v>
      </c>
      <c r="I11" s="34" t="s">
        <v>59</v>
      </c>
    </row>
    <row r="12" spans="1:9" s="23" customFormat="1" ht="14.45" customHeight="1">
      <c r="A12" s="33" t="s">
        <v>21</v>
      </c>
      <c r="B12" s="34" t="s">
        <v>55</v>
      </c>
      <c r="C12" s="51">
        <v>246539</v>
      </c>
      <c r="D12" s="51"/>
      <c r="E12" s="51">
        <f>$E$11</f>
        <v>7</v>
      </c>
      <c r="F12" s="51">
        <f>$F$11</f>
        <v>4</v>
      </c>
      <c r="G12" s="51">
        <v>105660</v>
      </c>
      <c r="H12" s="62">
        <f t="shared" si="0"/>
        <v>140879</v>
      </c>
      <c r="I12" s="34" t="s">
        <v>59</v>
      </c>
    </row>
    <row r="13" spans="1:9" s="23" customFormat="1" ht="14.45" customHeight="1">
      <c r="A13" s="33" t="s">
        <v>22</v>
      </c>
      <c r="B13" s="34" t="s">
        <v>75</v>
      </c>
      <c r="C13" s="51">
        <v>145105</v>
      </c>
      <c r="D13" s="51"/>
      <c r="E13" s="51">
        <f t="shared" ref="E13" si="1">$E$11</f>
        <v>7</v>
      </c>
      <c r="F13" s="51">
        <f t="shared" ref="F13" si="2">$F$11</f>
        <v>4</v>
      </c>
      <c r="G13" s="51">
        <v>62188</v>
      </c>
      <c r="H13" s="62">
        <f t="shared" si="0"/>
        <v>82917</v>
      </c>
      <c r="I13" s="34" t="s">
        <v>59</v>
      </c>
    </row>
    <row r="14" spans="1:9" s="23" customFormat="1" ht="14.45" customHeight="1">
      <c r="A14" s="33" t="s">
        <v>23</v>
      </c>
      <c r="B14" s="34"/>
      <c r="C14" s="51"/>
      <c r="D14" s="51"/>
      <c r="E14" s="51"/>
      <c r="F14" s="51"/>
      <c r="G14" s="51"/>
      <c r="H14" s="62"/>
      <c r="I14" s="34"/>
    </row>
    <row r="15" spans="1:9" s="23" customFormat="1" ht="14.45" customHeight="1">
      <c r="A15" s="33" t="s">
        <v>24</v>
      </c>
      <c r="B15" s="34"/>
      <c r="C15" s="51"/>
      <c r="D15" s="51"/>
      <c r="E15" s="51"/>
      <c r="F15" s="51"/>
      <c r="G15" s="51"/>
      <c r="H15" s="62"/>
      <c r="I15" s="34"/>
    </row>
    <row r="16" spans="1:9" s="23" customFormat="1" ht="14.45" customHeight="1">
      <c r="A16" s="33" t="s">
        <v>25</v>
      </c>
      <c r="B16" s="34"/>
      <c r="C16" s="51"/>
      <c r="D16" s="51"/>
      <c r="E16" s="51"/>
      <c r="F16" s="51"/>
      <c r="G16" s="51"/>
      <c r="H16" s="62"/>
      <c r="I16" s="34"/>
    </row>
    <row r="17" spans="1:12" s="23" customFormat="1" ht="14.45" customHeight="1">
      <c r="A17" s="33" t="s">
        <v>26</v>
      </c>
      <c r="B17" s="34"/>
      <c r="C17" s="51"/>
      <c r="D17" s="51"/>
      <c r="E17" s="51"/>
      <c r="F17" s="51"/>
      <c r="G17" s="51"/>
      <c r="H17" s="62"/>
      <c r="I17" s="34"/>
    </row>
    <row r="18" spans="1:12" s="23" customFormat="1" ht="14.45" customHeight="1">
      <c r="A18" s="33" t="s">
        <v>27</v>
      </c>
      <c r="B18" s="34"/>
      <c r="C18" s="51"/>
      <c r="D18" s="51"/>
      <c r="E18" s="51"/>
      <c r="F18" s="51"/>
      <c r="G18" s="51"/>
      <c r="H18" s="62"/>
      <c r="I18" s="34"/>
    </row>
    <row r="19" spans="1:12" s="23" customFormat="1" ht="14.45" customHeight="1">
      <c r="A19" s="33" t="s">
        <v>28</v>
      </c>
      <c r="B19" s="34"/>
      <c r="C19" s="51"/>
      <c r="D19" s="51"/>
      <c r="E19" s="51"/>
      <c r="F19" s="51"/>
      <c r="G19" s="51"/>
      <c r="H19" s="62"/>
      <c r="I19" s="34"/>
    </row>
    <row r="20" spans="1:12" s="23" customFormat="1" ht="14.45" customHeight="1">
      <c r="A20" s="33" t="s">
        <v>29</v>
      </c>
      <c r="B20" s="34"/>
      <c r="C20" s="51"/>
      <c r="D20" s="51"/>
      <c r="E20" s="51"/>
      <c r="F20" s="51"/>
      <c r="G20" s="51"/>
      <c r="H20" s="62"/>
      <c r="I20" s="34"/>
    </row>
    <row r="21" spans="1:12" s="23" customFormat="1" ht="14.45" customHeight="1">
      <c r="A21" s="35"/>
      <c r="B21" s="36"/>
      <c r="C21" s="52"/>
      <c r="D21" s="52"/>
      <c r="E21" s="53"/>
      <c r="F21" s="53"/>
      <c r="G21" s="53"/>
      <c r="H21" s="62"/>
      <c r="I21" s="35"/>
    </row>
    <row r="22" spans="1:12" s="23" customFormat="1" ht="12.75">
      <c r="A22" s="32">
        <v>2</v>
      </c>
      <c r="B22" s="37" t="s">
        <v>30</v>
      </c>
      <c r="C22" s="54"/>
      <c r="D22" s="54"/>
      <c r="E22" s="55"/>
      <c r="F22" s="55"/>
      <c r="G22" s="55"/>
      <c r="H22" s="62"/>
      <c r="I22" s="29"/>
    </row>
    <row r="23" spans="1:12" s="23" customFormat="1" ht="14.45" customHeight="1">
      <c r="A23" s="33" t="s">
        <v>31</v>
      </c>
      <c r="B23" s="51" t="s">
        <v>57</v>
      </c>
      <c r="C23" s="51"/>
      <c r="D23" s="51"/>
      <c r="E23" s="51"/>
      <c r="F23" s="51"/>
      <c r="G23" s="51"/>
      <c r="H23" s="62"/>
      <c r="I23" s="51"/>
    </row>
    <row r="24" spans="1:12" s="38" customFormat="1" ht="14.45" customHeight="1">
      <c r="A24" s="70"/>
      <c r="B24" s="39"/>
      <c r="C24" s="56"/>
      <c r="D24" s="56"/>
      <c r="E24" s="57"/>
      <c r="F24" s="57"/>
      <c r="G24" s="57"/>
      <c r="H24" s="62"/>
    </row>
    <row r="25" spans="1:12" s="23" customFormat="1" ht="12.75">
      <c r="A25" s="71">
        <v>3</v>
      </c>
      <c r="B25" s="37" t="s">
        <v>32</v>
      </c>
      <c r="C25" s="54"/>
      <c r="D25" s="54"/>
      <c r="E25" s="55"/>
      <c r="F25" s="55"/>
      <c r="G25" s="55"/>
      <c r="H25" s="62"/>
      <c r="I25" s="29"/>
    </row>
    <row r="26" spans="1:12" s="23" customFormat="1" ht="14.45" customHeight="1">
      <c r="A26" s="33" t="s">
        <v>33</v>
      </c>
      <c r="B26" s="51" t="s">
        <v>56</v>
      </c>
      <c r="C26" s="51">
        <v>-27905</v>
      </c>
      <c r="D26" s="51"/>
      <c r="E26" s="51">
        <f t="shared" ref="E26:E27" si="3">$E$11</f>
        <v>7</v>
      </c>
      <c r="F26" s="51">
        <f t="shared" ref="F26:F27" si="4">$F$11</f>
        <v>4</v>
      </c>
      <c r="G26" s="51">
        <v>-11959</v>
      </c>
      <c r="H26" s="62">
        <f t="shared" ref="H26:H27" si="5">+C26+D26-G26</f>
        <v>-15946</v>
      </c>
      <c r="I26" s="51" t="s">
        <v>59</v>
      </c>
    </row>
    <row r="27" spans="1:12" s="23" customFormat="1" ht="14.45" customHeight="1">
      <c r="A27" s="33" t="s">
        <v>34</v>
      </c>
      <c r="B27" s="51" t="s">
        <v>58</v>
      </c>
      <c r="C27" s="51">
        <v>-22575</v>
      </c>
      <c r="D27" s="51"/>
      <c r="E27" s="51">
        <f t="shared" si="3"/>
        <v>7</v>
      </c>
      <c r="F27" s="51">
        <f t="shared" si="4"/>
        <v>4</v>
      </c>
      <c r="G27" s="51">
        <v>-9675</v>
      </c>
      <c r="H27" s="62">
        <f t="shared" si="5"/>
        <v>-12900</v>
      </c>
      <c r="I27" s="51" t="s">
        <v>59</v>
      </c>
    </row>
    <row r="28" spans="1:12" s="23" customFormat="1" ht="14.45" customHeight="1">
      <c r="A28" s="33" t="s">
        <v>35</v>
      </c>
      <c r="B28" s="51"/>
      <c r="C28" s="51"/>
      <c r="D28" s="51"/>
      <c r="E28" s="51"/>
      <c r="F28" s="51"/>
      <c r="G28" s="51"/>
      <c r="H28" s="67"/>
      <c r="I28" s="51"/>
    </row>
    <row r="29" spans="1:12" s="23" customFormat="1" ht="14.45" customHeight="1">
      <c r="A29" s="33" t="s">
        <v>36</v>
      </c>
      <c r="B29" s="51"/>
      <c r="C29" s="51"/>
      <c r="D29" s="51"/>
      <c r="E29" s="51"/>
      <c r="F29" s="51"/>
      <c r="G29" s="51"/>
      <c r="H29" s="67"/>
      <c r="I29" s="51"/>
    </row>
    <row r="30" spans="1:12" s="23" customFormat="1" ht="14.45" customHeight="1">
      <c r="A30" s="33" t="s">
        <v>37</v>
      </c>
      <c r="B30" s="51"/>
      <c r="C30" s="51"/>
      <c r="D30" s="51"/>
      <c r="E30" s="51"/>
      <c r="F30" s="51"/>
      <c r="G30" s="51"/>
      <c r="H30" s="67"/>
      <c r="I30" s="51"/>
    </row>
    <row r="31" spans="1:12" s="23" customFormat="1" ht="14.45" customHeight="1">
      <c r="A31" s="33"/>
      <c r="C31" s="52"/>
      <c r="D31" s="52"/>
      <c r="E31" s="53"/>
      <c r="F31" s="53"/>
      <c r="G31" s="53"/>
      <c r="H31" s="67"/>
      <c r="I31" s="35"/>
    </row>
    <row r="32" spans="1:12" s="23" customFormat="1" ht="14.45" customHeight="1">
      <c r="A32" s="33">
        <v>4</v>
      </c>
      <c r="B32" s="51" t="s">
        <v>38</v>
      </c>
      <c r="C32" s="51">
        <v>4681691</v>
      </c>
      <c r="D32" s="51"/>
      <c r="E32" s="51"/>
      <c r="F32" s="51"/>
      <c r="G32" s="51">
        <v>1467939.9044232727</v>
      </c>
      <c r="H32" s="62">
        <f t="shared" ref="H32" si="6">+C32+D32-G32</f>
        <v>3213751.0955767273</v>
      </c>
      <c r="I32" s="51"/>
      <c r="L32" s="46"/>
    </row>
    <row r="33" spans="1:13" s="23" customFormat="1" ht="14.45" customHeight="1">
      <c r="A33" s="33"/>
      <c r="B33" s="41"/>
      <c r="C33" s="58"/>
      <c r="D33" s="58"/>
      <c r="E33" s="53"/>
      <c r="F33" s="53"/>
      <c r="G33" s="59"/>
      <c r="H33" s="68"/>
      <c r="I33" s="35"/>
    </row>
    <row r="34" spans="1:13" s="41" customFormat="1" ht="12.75">
      <c r="A34" s="82">
        <v>5</v>
      </c>
      <c r="B34" s="83" t="s">
        <v>63</v>
      </c>
      <c r="C34" s="60">
        <f>SUM(C10:C33)</f>
        <v>16314145</v>
      </c>
      <c r="D34" s="60">
        <f>SUM(D10:D33)</f>
        <v>0</v>
      </c>
      <c r="E34" s="84"/>
      <c r="F34" s="84"/>
      <c r="G34" s="60">
        <f>SUM(G10:G33)</f>
        <v>5115271.9044232722</v>
      </c>
      <c r="H34" s="60">
        <f>SUM(H10:H33)</f>
        <v>11198873.095576728</v>
      </c>
      <c r="J34" s="43"/>
      <c r="L34" s="93"/>
    </row>
    <row r="35" spans="1:13" s="23" customFormat="1" ht="12.75" customHeight="1">
      <c r="A35" s="72"/>
      <c r="B35" s="44"/>
      <c r="C35" s="62"/>
      <c r="D35" s="60"/>
      <c r="E35" s="61"/>
      <c r="F35" s="61"/>
      <c r="G35" s="63"/>
      <c r="H35" s="67"/>
      <c r="J35" s="40"/>
    </row>
    <row r="36" spans="1:13" s="23" customFormat="1" ht="12.75">
      <c r="A36" s="73"/>
      <c r="B36" s="30" t="s">
        <v>39</v>
      </c>
      <c r="C36" s="54"/>
      <c r="D36" s="54"/>
      <c r="E36" s="55"/>
      <c r="F36" s="55"/>
      <c r="G36" s="55"/>
      <c r="H36" s="55"/>
      <c r="I36" s="29"/>
      <c r="K36" s="45"/>
      <c r="L36" s="45"/>
      <c r="M36" s="45"/>
    </row>
    <row r="37" spans="1:13" s="23" customFormat="1" ht="12.75">
      <c r="A37" s="33">
        <f>A34+1</f>
        <v>6</v>
      </c>
      <c r="B37" s="51" t="s">
        <v>40</v>
      </c>
      <c r="C37" s="51"/>
      <c r="D37" s="51"/>
      <c r="E37" s="51"/>
      <c r="F37" s="51"/>
      <c r="G37" s="51"/>
      <c r="H37" s="67"/>
      <c r="I37" s="51"/>
      <c r="K37" s="45"/>
      <c r="L37" s="45"/>
      <c r="M37" s="45"/>
    </row>
    <row r="38" spans="1:13" s="23" customFormat="1" ht="12.75">
      <c r="A38" s="33">
        <v>7</v>
      </c>
      <c r="B38" s="51" t="s">
        <v>41</v>
      </c>
      <c r="C38" s="51">
        <v>-15492642</v>
      </c>
      <c r="D38" s="51"/>
      <c r="E38" s="51" t="s">
        <v>61</v>
      </c>
      <c r="F38" s="51" t="s">
        <v>61</v>
      </c>
      <c r="G38" s="51">
        <v>793387</v>
      </c>
      <c r="H38" s="62">
        <f t="shared" ref="H38:H41" si="7">+C38+D38-G38</f>
        <v>-16286029</v>
      </c>
      <c r="I38" s="51" t="s">
        <v>60</v>
      </c>
    </row>
    <row r="39" spans="1:13" s="23" customFormat="1" ht="12.75">
      <c r="A39" s="33" t="s">
        <v>76</v>
      </c>
      <c r="B39" s="51" t="s">
        <v>41</v>
      </c>
      <c r="C39" s="51">
        <v>216147</v>
      </c>
      <c r="D39" s="51"/>
      <c r="E39" s="51">
        <f t="shared" ref="E39" si="8">$E$11</f>
        <v>7</v>
      </c>
      <c r="F39" s="51">
        <f t="shared" ref="F39" si="9">$F$11</f>
        <v>4</v>
      </c>
      <c r="G39" s="51">
        <v>92634</v>
      </c>
      <c r="H39" s="62">
        <f t="shared" si="7"/>
        <v>123513</v>
      </c>
      <c r="I39" s="51" t="s">
        <v>59</v>
      </c>
    </row>
    <row r="40" spans="1:13" s="23" customFormat="1" ht="12.75">
      <c r="A40" s="33">
        <v>8</v>
      </c>
      <c r="B40" s="51" t="s">
        <v>42</v>
      </c>
      <c r="C40" s="51"/>
      <c r="D40" s="51"/>
      <c r="E40" s="51"/>
      <c r="F40" s="51"/>
      <c r="G40" s="51"/>
      <c r="H40" s="62">
        <f t="shared" si="7"/>
        <v>0</v>
      </c>
      <c r="I40" s="51"/>
    </row>
    <row r="41" spans="1:13" s="23" customFormat="1" ht="12.75">
      <c r="A41" s="33">
        <v>9</v>
      </c>
      <c r="B41" s="51" t="s">
        <v>43</v>
      </c>
      <c r="C41" s="51">
        <v>-6148301</v>
      </c>
      <c r="D41" s="51"/>
      <c r="E41" s="51"/>
      <c r="F41" s="51"/>
      <c r="G41" s="51">
        <v>356584.39840423036</v>
      </c>
      <c r="H41" s="94">
        <f t="shared" si="7"/>
        <v>-6504885.3984042304</v>
      </c>
      <c r="I41" s="51"/>
      <c r="M41" s="46"/>
    </row>
    <row r="42" spans="1:13" s="41" customFormat="1" ht="12.75">
      <c r="A42" s="82">
        <v>10</v>
      </c>
      <c r="B42" s="76" t="s">
        <v>64</v>
      </c>
      <c r="C42" s="81">
        <f>SUM(C37:C41)</f>
        <v>-21424796</v>
      </c>
      <c r="D42" s="81">
        <f>SUM(D37:D41)</f>
        <v>0</v>
      </c>
      <c r="E42" s="85"/>
      <c r="F42" s="85"/>
      <c r="G42" s="81">
        <f>SUM(G37:G41)</f>
        <v>1242605.3984042304</v>
      </c>
      <c r="H42" s="64">
        <f>SUM(H37:H41)</f>
        <v>-22667401.398404229</v>
      </c>
      <c r="I42" s="86"/>
    </row>
    <row r="43" spans="1:13" s="23" customFormat="1" ht="12.75">
      <c r="A43" s="33"/>
      <c r="B43" s="44"/>
      <c r="C43" s="65"/>
      <c r="D43" s="65"/>
      <c r="E43" s="61"/>
      <c r="F43" s="61"/>
      <c r="G43" s="66"/>
      <c r="H43" s="69"/>
      <c r="I43" s="35"/>
    </row>
    <row r="44" spans="1:13" s="41" customFormat="1" ht="25.5">
      <c r="A44" s="82">
        <v>11</v>
      </c>
      <c r="B44" s="90" t="s">
        <v>72</v>
      </c>
      <c r="C44" s="87">
        <f>C34+C42</f>
        <v>-5110651</v>
      </c>
      <c r="D44" s="87">
        <f>D34+D42</f>
        <v>0</v>
      </c>
      <c r="E44" s="87"/>
      <c r="F44" s="87"/>
      <c r="G44" s="87">
        <f>G42+G34</f>
        <v>6357877.3028275026</v>
      </c>
      <c r="H44" s="88">
        <f>H34+H42</f>
        <v>-11468528.302827502</v>
      </c>
      <c r="I44" s="83"/>
      <c r="J44" s="89"/>
    </row>
    <row r="45" spans="1:13" s="23" customFormat="1" ht="12.75">
      <c r="A45" s="33"/>
      <c r="B45" s="44"/>
      <c r="C45" s="80"/>
      <c r="D45" s="80"/>
      <c r="E45" s="80"/>
      <c r="F45" s="80"/>
      <c r="G45" s="80"/>
      <c r="H45" s="62"/>
      <c r="I45" s="80"/>
      <c r="J45" s="45"/>
    </row>
    <row r="46" spans="1:13" s="23" customFormat="1" ht="12.75">
      <c r="A46" s="33">
        <v>12</v>
      </c>
      <c r="B46" s="44" t="s">
        <v>62</v>
      </c>
      <c r="C46" s="51">
        <f>+C32+C41</f>
        <v>-1466610</v>
      </c>
      <c r="D46" s="51"/>
      <c r="E46" s="51"/>
      <c r="F46" s="51"/>
      <c r="G46" s="51">
        <f>+G32+G41</f>
        <v>1824524.3028275031</v>
      </c>
      <c r="H46" s="51">
        <f>C46+D46-G46</f>
        <v>-3291134.3028275031</v>
      </c>
      <c r="I46" s="80"/>
      <c r="J46" s="45"/>
    </row>
    <row r="47" spans="1:13" s="23" customFormat="1" ht="12.75">
      <c r="A47" s="33"/>
      <c r="B47" s="44"/>
      <c r="C47" s="80"/>
      <c r="D47" s="80"/>
      <c r="E47" s="80"/>
      <c r="F47" s="80"/>
      <c r="G47" s="80"/>
      <c r="H47" s="62"/>
      <c r="I47" s="80"/>
      <c r="J47" s="45"/>
    </row>
    <row r="48" spans="1:13" s="41" customFormat="1" ht="25.5">
      <c r="A48" s="82">
        <v>13</v>
      </c>
      <c r="B48" s="90" t="s">
        <v>65</v>
      </c>
      <c r="C48" s="87">
        <f>C44-C46</f>
        <v>-3644041</v>
      </c>
      <c r="D48" s="87">
        <f>D44-D46</f>
        <v>0</v>
      </c>
      <c r="E48" s="87"/>
      <c r="F48" s="87"/>
      <c r="G48" s="87">
        <f>G44-G46</f>
        <v>4533353</v>
      </c>
      <c r="H48" s="87">
        <f>H44-H46</f>
        <v>-8177393.9999999981</v>
      </c>
      <c r="I48" s="83"/>
      <c r="J48" s="89"/>
    </row>
    <row r="49" spans="1:10" s="23" customFormat="1" ht="12.75">
      <c r="A49" s="33"/>
      <c r="B49" s="90"/>
      <c r="C49" s="80"/>
      <c r="D49" s="80"/>
      <c r="E49" s="80"/>
      <c r="F49" s="80"/>
      <c r="G49" s="80"/>
      <c r="H49" s="80"/>
      <c r="I49" s="80"/>
      <c r="J49" s="45"/>
    </row>
    <row r="50" spans="1:10" s="23" customFormat="1" ht="12.75">
      <c r="A50" s="33"/>
      <c r="B50" s="90"/>
      <c r="C50" s="80"/>
      <c r="D50" s="80"/>
      <c r="E50" s="80"/>
      <c r="F50" s="80"/>
      <c r="G50" s="80"/>
      <c r="H50" s="80"/>
      <c r="I50" s="80"/>
      <c r="J50" s="45"/>
    </row>
    <row r="51" spans="1:10" s="41" customFormat="1" ht="25.5">
      <c r="A51" s="82">
        <v>14</v>
      </c>
      <c r="B51" s="90" t="s">
        <v>73</v>
      </c>
      <c r="C51" s="83"/>
      <c r="D51" s="83"/>
      <c r="E51" s="83"/>
      <c r="F51" s="83"/>
      <c r="G51" s="83"/>
      <c r="H51" s="92">
        <f>ROUND(C48/2+H48/2,0)</f>
        <v>-5910718</v>
      </c>
      <c r="I51" s="83"/>
      <c r="J51" s="89"/>
    </row>
    <row r="52" spans="1:10" s="23" customFormat="1" ht="12.75">
      <c r="A52" s="33"/>
      <c r="B52" s="77"/>
      <c r="C52" s="78"/>
      <c r="D52" s="79"/>
      <c r="E52" s="61"/>
      <c r="F52" s="61"/>
      <c r="G52" s="63"/>
      <c r="H52" s="67"/>
      <c r="I52" s="35"/>
    </row>
    <row r="53" spans="1:10" s="23" customFormat="1" ht="12.75">
      <c r="A53" s="74" t="s">
        <v>44</v>
      </c>
      <c r="C53" s="62"/>
      <c r="D53" s="62"/>
      <c r="E53" s="61"/>
      <c r="F53" s="61"/>
      <c r="G53" s="63"/>
      <c r="H53" s="67"/>
    </row>
    <row r="54" spans="1:10" s="72" customFormat="1" ht="69" customHeight="1">
      <c r="A54" s="75" t="s">
        <v>45</v>
      </c>
      <c r="B54" s="98" t="s">
        <v>78</v>
      </c>
      <c r="C54" s="98"/>
      <c r="D54" s="98"/>
      <c r="E54" s="98"/>
      <c r="F54" s="98"/>
      <c r="G54" s="98"/>
      <c r="H54" s="98"/>
      <c r="I54" s="98"/>
    </row>
    <row r="55" spans="1:10" s="23" customFormat="1" ht="18" customHeight="1">
      <c r="A55" s="75" t="s">
        <v>46</v>
      </c>
      <c r="B55" s="47" t="s">
        <v>66</v>
      </c>
      <c r="C55" s="18"/>
      <c r="D55" s="18"/>
      <c r="E55" s="19"/>
      <c r="F55" s="20"/>
      <c r="G55" s="48"/>
      <c r="H55" s="47"/>
      <c r="I55" s="47"/>
    </row>
    <row r="56" spans="1:10" s="23" customFormat="1" ht="18" customHeight="1">
      <c r="A56" s="75" t="s">
        <v>47</v>
      </c>
      <c r="B56" s="47" t="s">
        <v>67</v>
      </c>
      <c r="C56" s="18"/>
      <c r="D56" s="18"/>
      <c r="E56" s="19"/>
      <c r="F56" s="20"/>
      <c r="G56" s="48"/>
      <c r="H56" s="47"/>
      <c r="I56" s="47"/>
    </row>
    <row r="57" spans="1:10" s="23" customFormat="1" ht="18" customHeight="1">
      <c r="A57" s="75" t="s">
        <v>48</v>
      </c>
      <c r="B57" s="47" t="s">
        <v>49</v>
      </c>
      <c r="C57" s="21"/>
      <c r="D57" s="21"/>
      <c r="E57" s="20"/>
      <c r="F57" s="20"/>
      <c r="G57" s="48"/>
      <c r="H57" s="47"/>
      <c r="I57" s="47"/>
    </row>
    <row r="58" spans="1:10" s="23" customFormat="1" ht="18" customHeight="1">
      <c r="A58" s="75"/>
      <c r="B58" s="47" t="s">
        <v>68</v>
      </c>
      <c r="C58" s="18"/>
      <c r="D58" s="18"/>
      <c r="E58" s="19"/>
      <c r="F58" s="19"/>
      <c r="G58" s="48"/>
      <c r="H58" s="47"/>
      <c r="I58" s="47"/>
    </row>
    <row r="59" spans="1:10" s="72" customFormat="1" ht="18" customHeight="1">
      <c r="A59" s="75"/>
      <c r="B59" s="91" t="s">
        <v>69</v>
      </c>
      <c r="C59" s="18"/>
      <c r="D59" s="18"/>
      <c r="E59" s="19"/>
      <c r="F59" s="19"/>
      <c r="G59" s="48"/>
      <c r="H59" s="91"/>
      <c r="I59" s="91"/>
    </row>
    <row r="60" spans="1:10" s="72" customFormat="1" ht="18" customHeight="1">
      <c r="A60" s="75"/>
      <c r="B60" s="91" t="s">
        <v>70</v>
      </c>
      <c r="C60" s="18"/>
      <c r="D60" s="18"/>
      <c r="E60" s="19"/>
      <c r="F60" s="19"/>
      <c r="G60" s="48"/>
      <c r="H60" s="91"/>
      <c r="I60" s="91"/>
    </row>
    <row r="61" spans="1:10" s="23" customFormat="1" ht="18" customHeight="1">
      <c r="A61" s="75" t="s">
        <v>50</v>
      </c>
      <c r="B61" s="47" t="s">
        <v>71</v>
      </c>
      <c r="C61" s="21"/>
      <c r="D61" s="21"/>
      <c r="E61" s="20"/>
      <c r="F61" s="20"/>
      <c r="G61" s="48"/>
      <c r="H61" s="47"/>
      <c r="I61" s="47"/>
    </row>
    <row r="62" spans="1:10" s="23" customFormat="1" ht="18" customHeight="1">
      <c r="A62" s="75" t="s">
        <v>51</v>
      </c>
      <c r="B62" s="47" t="s">
        <v>52</v>
      </c>
      <c r="C62" s="21"/>
      <c r="D62" s="21"/>
      <c r="E62" s="20"/>
      <c r="F62" s="20"/>
      <c r="G62" s="48"/>
      <c r="H62" s="47"/>
      <c r="I62" s="47"/>
    </row>
    <row r="63" spans="1:10" s="23" customFormat="1" ht="12.75">
      <c r="A63" s="35"/>
      <c r="C63" s="49"/>
      <c r="D63" s="49"/>
      <c r="E63" s="50"/>
      <c r="F63" s="42"/>
      <c r="G63" s="43"/>
    </row>
    <row r="64" spans="1:10" s="23" customFormat="1" ht="12.75">
      <c r="A64" s="35"/>
      <c r="C64" s="49"/>
      <c r="D64" s="49"/>
      <c r="E64" s="50"/>
      <c r="F64" s="42"/>
      <c r="G64" s="43"/>
    </row>
    <row r="65" spans="1:7" ht="15.75">
      <c r="A65" s="2"/>
      <c r="C65" s="13"/>
      <c r="D65" s="13"/>
      <c r="E65" s="5"/>
      <c r="F65" s="4"/>
      <c r="G65" s="3"/>
    </row>
    <row r="66" spans="1:7" ht="15.75">
      <c r="A66" s="6"/>
      <c r="C66" s="12"/>
      <c r="D66" s="12"/>
      <c r="E66" s="4"/>
      <c r="F66" s="4"/>
      <c r="G66" s="3"/>
    </row>
    <row r="67" spans="1:7" ht="15.75">
      <c r="A67" s="6"/>
      <c r="C67" s="12"/>
      <c r="D67" s="12"/>
      <c r="E67" s="4"/>
      <c r="F67" s="4"/>
      <c r="G67" s="3"/>
    </row>
    <row r="68" spans="1:7" ht="15.75">
      <c r="A68" s="6"/>
      <c r="C68" s="12"/>
      <c r="D68" s="12"/>
      <c r="E68" s="4"/>
      <c r="F68" s="4"/>
      <c r="G68" s="3"/>
    </row>
    <row r="69" spans="1:7" ht="15.75">
      <c r="A69" s="6"/>
      <c r="C69" s="12"/>
      <c r="D69" s="12"/>
      <c r="E69" s="4"/>
      <c r="F69" s="4"/>
      <c r="G69" s="3"/>
    </row>
    <row r="70" spans="1:7" ht="15.75">
      <c r="C70" s="12"/>
      <c r="D70" s="12"/>
      <c r="E70" s="4"/>
      <c r="F70" s="4"/>
      <c r="G70" s="3"/>
    </row>
    <row r="71" spans="1:7">
      <c r="A71" s="6"/>
      <c r="C71" s="12"/>
      <c r="D71" s="12"/>
      <c r="E71" s="4"/>
    </row>
  </sheetData>
  <mergeCells count="4">
    <mergeCell ref="A1:I1"/>
    <mergeCell ref="A2:I2"/>
    <mergeCell ref="B4:H4"/>
    <mergeCell ref="B54:I54"/>
  </mergeCells>
  <printOptions horizontalCentered="1"/>
  <pageMargins left="0.25" right="0.25" top="0.75" bottom="0.75" header="0.3" footer="0.3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11</vt:lpstr>
      <vt:lpstr>'Attachment 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Caso, Robert</dc:creator>
  <cp:lastModifiedBy>Bissell, Garrett E</cp:lastModifiedBy>
  <cp:lastPrinted>2020-06-29T20:51:58Z</cp:lastPrinted>
  <dcterms:created xsi:type="dcterms:W3CDTF">1900-01-01T05:00:00Z</dcterms:created>
  <dcterms:modified xsi:type="dcterms:W3CDTF">2020-06-30T11:58:57Z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-797364261</vt:i4>
  </property>
  <property fmtid="{D5CDD505-2E9C-101B-9397-08002B2CF9AE}" pid="3" name="_NewReviewCycle">
    <vt:lpwstr/>
  </property>
  <property fmtid="{D5CDD505-2E9C-101B-9397-08002B2CF9AE}" pid="4" name="_EmailSubject">
    <vt:lpwstr>NY Transco - Order No. 864 Compliance Filing</vt:lpwstr>
  </property>
  <property fmtid="{D5CDD505-2E9C-101B-9397-08002B2CF9AE}" pid="5" name="_AuthorEmail">
    <vt:lpwstr>GBissell@nyiso.com</vt:lpwstr>
  </property>
  <property fmtid="{D5CDD505-2E9C-101B-9397-08002B2CF9AE}" pid="6" name="_AuthorEmailDisplayName">
    <vt:lpwstr>Bissell, Garrett E</vt:lpwstr>
  </property>
</Properties>
</file>