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105" windowWidth="20730" windowHeight="11310"/>
  </bookViews>
  <sheets>
    <sheet name="Summary" sheetId="2" r:id="rId1"/>
    <sheet name="NYCA" sheetId="1" r:id="rId2"/>
    <sheet name="GHIJ" sheetId="3" r:id="rId3"/>
    <sheet name="NYC" sheetId="4" r:id="rId4"/>
    <sheet name="LI" sheetId="5" r:id="rId5"/>
  </sheets>
  <definedNames>
    <definedName name="_xlnm._FilterDatabase" localSheetId="0" hidden="1">Summary!$B$18:$G$18</definedName>
    <definedName name="_xlnm.Print_Area" localSheetId="2">GHIJ!$1:$22</definedName>
    <definedName name="_xlnm.Print_Area" localSheetId="4">LI!$1:$22</definedName>
    <definedName name="_xlnm.Print_Area" localSheetId="3">NYC!$1:$22</definedName>
    <definedName name="_xlnm.Print_Area" localSheetId="1">NYCA!$1:$25</definedName>
    <definedName name="_xlnm.Print_Area" localSheetId="0">Summary!$A$1:$T$43</definedName>
  </definedNames>
  <calcPr calcId="125725"/>
</workbook>
</file>

<file path=xl/calcChain.xml><?xml version="1.0" encoding="utf-8"?>
<calcChain xmlns="http://schemas.openxmlformats.org/spreadsheetml/2006/main">
  <c r="F18" i="1"/>
  <c r="B12" i="4"/>
  <c r="C12"/>
  <c r="D12"/>
  <c r="E12"/>
  <c r="F12"/>
  <c r="G12"/>
  <c r="H12"/>
  <c r="I12"/>
  <c r="J12"/>
  <c r="K12"/>
  <c r="L12"/>
  <c r="M12"/>
  <c r="N12"/>
  <c r="O12"/>
  <c r="P12"/>
  <c r="Q12"/>
  <c r="R12"/>
  <c r="S12"/>
  <c r="T12"/>
  <c r="U12"/>
  <c r="V12"/>
  <c r="W12"/>
  <c r="X12"/>
  <c r="Y12"/>
  <c r="Z12"/>
  <c r="AA12"/>
  <c r="AB12"/>
  <c r="AC12"/>
  <c r="AD12"/>
  <c r="AE12"/>
  <c r="AF12"/>
  <c r="AG12"/>
  <c r="AH12"/>
  <c r="AI12"/>
  <c r="AJ12"/>
  <c r="AK12"/>
  <c r="B13"/>
  <c r="C13"/>
  <c r="D13"/>
  <c r="E13"/>
  <c r="F13"/>
  <c r="G13"/>
  <c r="H13"/>
  <c r="I13"/>
  <c r="J13"/>
  <c r="K13"/>
  <c r="L13"/>
  <c r="M13"/>
  <c r="N13"/>
  <c r="O13"/>
  <c r="P13"/>
  <c r="Q13"/>
  <c r="R13"/>
  <c r="S13"/>
  <c r="T13"/>
  <c r="U13"/>
  <c r="V13"/>
  <c r="W13"/>
  <c r="X13"/>
  <c r="Y13"/>
  <c r="Z13"/>
  <c r="AA13"/>
  <c r="AB13"/>
  <c r="AC13"/>
  <c r="AD13"/>
  <c r="AE13"/>
  <c r="AF13"/>
  <c r="AG13"/>
  <c r="AH13"/>
  <c r="AI13"/>
  <c r="AJ13"/>
  <c r="AK13"/>
  <c r="B16"/>
  <c r="B19" s="1"/>
  <c r="C16"/>
  <c r="D16"/>
  <c r="E16"/>
  <c r="F16"/>
  <c r="G16"/>
  <c r="H16"/>
  <c r="I16"/>
  <c r="J16"/>
  <c r="K16"/>
  <c r="L16"/>
  <c r="M16"/>
  <c r="N16"/>
  <c r="O16"/>
  <c r="P16"/>
  <c r="Q16"/>
  <c r="R16"/>
  <c r="S16"/>
  <c r="T16"/>
  <c r="U16"/>
  <c r="V16"/>
  <c r="W16"/>
  <c r="X16"/>
  <c r="Y16"/>
  <c r="Z16"/>
  <c r="AA16"/>
  <c r="AB16"/>
  <c r="AC16"/>
  <c r="AD16"/>
  <c r="AE16"/>
  <c r="AF16"/>
  <c r="AG16"/>
  <c r="AH16"/>
  <c r="AI16"/>
  <c r="AJ16"/>
  <c r="AK16"/>
  <c r="B18"/>
  <c r="C18"/>
  <c r="D18"/>
  <c r="E18"/>
  <c r="F18"/>
  <c r="G18"/>
  <c r="H18"/>
  <c r="I18"/>
  <c r="J18"/>
  <c r="K18"/>
  <c r="L18"/>
  <c r="M18"/>
  <c r="N18"/>
  <c r="O18"/>
  <c r="P18"/>
  <c r="Q18"/>
  <c r="R18"/>
  <c r="S18"/>
  <c r="T18"/>
  <c r="U18"/>
  <c r="V18"/>
  <c r="W18"/>
  <c r="X18"/>
  <c r="Y18"/>
  <c r="Z18"/>
  <c r="AA18"/>
  <c r="AB18"/>
  <c r="AC18"/>
  <c r="AD18"/>
  <c r="AE18"/>
  <c r="AF18"/>
  <c r="AG18"/>
  <c r="AH18"/>
  <c r="AI18"/>
  <c r="AJ18"/>
  <c r="AK18"/>
  <c r="C19"/>
  <c r="D19"/>
  <c r="E19"/>
  <c r="F19"/>
  <c r="G19"/>
  <c r="H19"/>
  <c r="I19"/>
  <c r="J19"/>
  <c r="K19"/>
  <c r="L19"/>
  <c r="M19"/>
  <c r="N19"/>
  <c r="O19"/>
  <c r="P19"/>
  <c r="Q19"/>
  <c r="R19"/>
  <c r="S19"/>
  <c r="T19"/>
  <c r="U19"/>
  <c r="V19"/>
  <c r="W19"/>
  <c r="X19"/>
  <c r="Y19"/>
  <c r="Z19"/>
  <c r="AA19"/>
  <c r="AB19"/>
  <c r="AC19"/>
  <c r="AD19"/>
  <c r="AE19"/>
  <c r="AF19"/>
  <c r="AG19"/>
  <c r="AH19"/>
  <c r="AI19"/>
  <c r="AJ19"/>
  <c r="AK19"/>
  <c r="B12" i="3"/>
  <c r="B13" s="1"/>
  <c r="B16" s="1"/>
  <c r="B19" s="1"/>
  <c r="C12"/>
  <c r="D12"/>
  <c r="E12"/>
  <c r="F12"/>
  <c r="G12"/>
  <c r="H12"/>
  <c r="I12"/>
  <c r="J12"/>
  <c r="K12"/>
  <c r="L12"/>
  <c r="M12"/>
  <c r="N12"/>
  <c r="O12"/>
  <c r="P12"/>
  <c r="Q12"/>
  <c r="R12"/>
  <c r="S12"/>
  <c r="T12"/>
  <c r="U12"/>
  <c r="V12"/>
  <c r="W12"/>
  <c r="X12"/>
  <c r="Y12"/>
  <c r="C13"/>
  <c r="D13"/>
  <c r="E13"/>
  <c r="F13"/>
  <c r="G13"/>
  <c r="H13"/>
  <c r="I13"/>
  <c r="J13"/>
  <c r="K13"/>
  <c r="L13"/>
  <c r="M13"/>
  <c r="N13"/>
  <c r="O13"/>
  <c r="P13"/>
  <c r="Q13"/>
  <c r="R13"/>
  <c r="S13"/>
  <c r="T13"/>
  <c r="U13"/>
  <c r="V13"/>
  <c r="W13"/>
  <c r="X13"/>
  <c r="Y13"/>
  <c r="C16"/>
  <c r="D16"/>
  <c r="E16"/>
  <c r="F16"/>
  <c r="G16"/>
  <c r="H16"/>
  <c r="I16"/>
  <c r="J16"/>
  <c r="K16"/>
  <c r="L16"/>
  <c r="M16"/>
  <c r="N16"/>
  <c r="O16"/>
  <c r="P16"/>
  <c r="Q16"/>
  <c r="R16"/>
  <c r="S16"/>
  <c r="T16"/>
  <c r="U16"/>
  <c r="V16"/>
  <c r="W16"/>
  <c r="X16"/>
  <c r="Y16"/>
  <c r="B18"/>
  <c r="C18"/>
  <c r="D18"/>
  <c r="E18"/>
  <c r="F18"/>
  <c r="G18"/>
  <c r="H18"/>
  <c r="I18"/>
  <c r="J18"/>
  <c r="K18"/>
  <c r="L18"/>
  <c r="M18"/>
  <c r="N18"/>
  <c r="O18"/>
  <c r="P18"/>
  <c r="Q18"/>
  <c r="R18"/>
  <c r="S18"/>
  <c r="T18"/>
  <c r="U18"/>
  <c r="V18"/>
  <c r="W18"/>
  <c r="X18"/>
  <c r="Y18"/>
  <c r="C19"/>
  <c r="D19"/>
  <c r="E19"/>
  <c r="F19"/>
  <c r="G19"/>
  <c r="H19"/>
  <c r="I19"/>
  <c r="J19"/>
  <c r="K19"/>
  <c r="L19"/>
  <c r="M19"/>
  <c r="N19"/>
  <c r="O19"/>
  <c r="P19"/>
  <c r="Q19"/>
  <c r="R19"/>
  <c r="S19"/>
  <c r="T19"/>
  <c r="U19"/>
  <c r="V19"/>
  <c r="W19"/>
  <c r="X19"/>
  <c r="Y19"/>
  <c r="B16" i="5"/>
  <c r="N4"/>
  <c r="Z5" i="1"/>
  <c r="Z4"/>
  <c r="N5"/>
  <c r="N4"/>
  <c r="Z5" i="5"/>
  <c r="Z4"/>
  <c r="N5"/>
  <c r="C18"/>
  <c r="D18"/>
  <c r="E18"/>
  <c r="F18"/>
  <c r="G18"/>
  <c r="H18"/>
  <c r="H19" s="1"/>
  <c r="I18"/>
  <c r="J18"/>
  <c r="K18"/>
  <c r="L18"/>
  <c r="M18"/>
  <c r="N18"/>
  <c r="O18"/>
  <c r="P18"/>
  <c r="Q18"/>
  <c r="R18"/>
  <c r="S18"/>
  <c r="T18"/>
  <c r="U18"/>
  <c r="V18"/>
  <c r="W18"/>
  <c r="X18"/>
  <c r="Y18"/>
  <c r="Z18"/>
  <c r="AA18"/>
  <c r="AB18"/>
  <c r="AC18"/>
  <c r="AD18"/>
  <c r="AE18"/>
  <c r="AF18"/>
  <c r="AG18"/>
  <c r="AH18"/>
  <c r="AI18"/>
  <c r="AJ18"/>
  <c r="AK18"/>
  <c r="B18"/>
  <c r="D19"/>
  <c r="E19"/>
  <c r="I19"/>
  <c r="M19"/>
  <c r="Q19"/>
  <c r="U19"/>
  <c r="Z19"/>
  <c r="AC19"/>
  <c r="AD19"/>
  <c r="AG19"/>
  <c r="AH19"/>
  <c r="AK19"/>
  <c r="D16"/>
  <c r="E16"/>
  <c r="F16"/>
  <c r="G16"/>
  <c r="G19" s="1"/>
  <c r="H16"/>
  <c r="I16"/>
  <c r="J16"/>
  <c r="J19" s="1"/>
  <c r="K16"/>
  <c r="K19" s="1"/>
  <c r="L16"/>
  <c r="L19" s="1"/>
  <c r="M16"/>
  <c r="N16"/>
  <c r="N19" s="1"/>
  <c r="O16"/>
  <c r="O19" s="1"/>
  <c r="P16"/>
  <c r="P19" s="1"/>
  <c r="Q16"/>
  <c r="R16"/>
  <c r="S16"/>
  <c r="S19" s="1"/>
  <c r="T16"/>
  <c r="T19" s="1"/>
  <c r="U16"/>
  <c r="V16"/>
  <c r="V19" s="1"/>
  <c r="W16"/>
  <c r="W19" s="1"/>
  <c r="X16"/>
  <c r="X19" s="1"/>
  <c r="Y16"/>
  <c r="Z16"/>
  <c r="AA16"/>
  <c r="AA19" s="1"/>
  <c r="AB16"/>
  <c r="AB19" s="1"/>
  <c r="AC16"/>
  <c r="AD16"/>
  <c r="AE16"/>
  <c r="AE19" s="1"/>
  <c r="AF16"/>
  <c r="AF19" s="1"/>
  <c r="AG16"/>
  <c r="AH16"/>
  <c r="AI16"/>
  <c r="AI19" s="1"/>
  <c r="AJ16"/>
  <c r="AJ19" s="1"/>
  <c r="AK16"/>
  <c r="C21" i="1"/>
  <c r="D21"/>
  <c r="E21"/>
  <c r="F21"/>
  <c r="G21"/>
  <c r="H21"/>
  <c r="I21"/>
  <c r="J21"/>
  <c r="K21"/>
  <c r="L21"/>
  <c r="M21"/>
  <c r="N21"/>
  <c r="O21"/>
  <c r="P21"/>
  <c r="Q21"/>
  <c r="R21"/>
  <c r="S21"/>
  <c r="T21"/>
  <c r="U21"/>
  <c r="V21"/>
  <c r="W21"/>
  <c r="X21"/>
  <c r="Y21"/>
  <c r="Z21"/>
  <c r="AA21"/>
  <c r="AB21"/>
  <c r="AC21"/>
  <c r="AD21"/>
  <c r="AE21"/>
  <c r="AF21"/>
  <c r="AG21"/>
  <c r="AH21"/>
  <c r="AI21"/>
  <c r="AJ21"/>
  <c r="AK21"/>
  <c r="B21"/>
  <c r="B13"/>
  <c r="B14" s="1"/>
  <c r="B18" s="1"/>
  <c r="C12" i="5"/>
  <c r="C13" s="1"/>
  <c r="C16" s="1"/>
  <c r="C19" s="1"/>
  <c r="D12"/>
  <c r="D13" s="1"/>
  <c r="E12"/>
  <c r="F12"/>
  <c r="G12"/>
  <c r="H12"/>
  <c r="H13"/>
  <c r="I12"/>
  <c r="J12"/>
  <c r="K12"/>
  <c r="L12"/>
  <c r="L13" s="1"/>
  <c r="M12"/>
  <c r="N12"/>
  <c r="O12"/>
  <c r="P12"/>
  <c r="P13"/>
  <c r="Q12"/>
  <c r="R12"/>
  <c r="S12"/>
  <c r="T12"/>
  <c r="T13" s="1"/>
  <c r="U12"/>
  <c r="V12"/>
  <c r="W12"/>
  <c r="X12"/>
  <c r="X13"/>
  <c r="Y12"/>
  <c r="Z12"/>
  <c r="AA12"/>
  <c r="AB12"/>
  <c r="AB13" s="1"/>
  <c r="AC12"/>
  <c r="AD12"/>
  <c r="AE12"/>
  <c r="AF12"/>
  <c r="AF13"/>
  <c r="AG12"/>
  <c r="AH12"/>
  <c r="AI12"/>
  <c r="AJ12"/>
  <c r="AJ13" s="1"/>
  <c r="AK12"/>
  <c r="E13"/>
  <c r="F13"/>
  <c r="G13"/>
  <c r="I13"/>
  <c r="J13"/>
  <c r="K13"/>
  <c r="M13"/>
  <c r="N13"/>
  <c r="O13"/>
  <c r="Q13"/>
  <c r="R13"/>
  <c r="S13"/>
  <c r="U13"/>
  <c r="V13"/>
  <c r="W13"/>
  <c r="Y13"/>
  <c r="Z13"/>
  <c r="AA13"/>
  <c r="AC13"/>
  <c r="AD13"/>
  <c r="AE13"/>
  <c r="AG13"/>
  <c r="AH13"/>
  <c r="AI13"/>
  <c r="AK13"/>
  <c r="B13"/>
  <c r="B12"/>
  <c r="F14" i="1"/>
  <c r="F13"/>
  <c r="C13"/>
  <c r="C14" s="1"/>
  <c r="C18" s="1"/>
  <c r="C22" s="1"/>
  <c r="D13"/>
  <c r="D14" s="1"/>
  <c r="D18" s="1"/>
  <c r="D22" s="1"/>
  <c r="E13"/>
  <c r="E14" s="1"/>
  <c r="E18" s="1"/>
  <c r="G13"/>
  <c r="G14" s="1"/>
  <c r="G18" s="1"/>
  <c r="H13"/>
  <c r="I13"/>
  <c r="J13"/>
  <c r="J14" s="1"/>
  <c r="J18" s="1"/>
  <c r="K13"/>
  <c r="K14" s="1"/>
  <c r="K18" s="1"/>
  <c r="L13"/>
  <c r="L14" s="1"/>
  <c r="L18" s="1"/>
  <c r="L22" s="1"/>
  <c r="M13"/>
  <c r="M14" s="1"/>
  <c r="M18" s="1"/>
  <c r="M22" s="1"/>
  <c r="N13"/>
  <c r="N14" s="1"/>
  <c r="N18" s="1"/>
  <c r="O13"/>
  <c r="O14" s="1"/>
  <c r="O18" s="1"/>
  <c r="P13"/>
  <c r="Q13"/>
  <c r="R13"/>
  <c r="R14" s="1"/>
  <c r="R18" s="1"/>
  <c r="S13"/>
  <c r="S14" s="1"/>
  <c r="S18" s="1"/>
  <c r="T13"/>
  <c r="T14" s="1"/>
  <c r="T18" s="1"/>
  <c r="T22" s="1"/>
  <c r="U13"/>
  <c r="U14" s="1"/>
  <c r="U18" s="1"/>
  <c r="U22" s="1"/>
  <c r="V13"/>
  <c r="V14" s="1"/>
  <c r="V18" s="1"/>
  <c r="W13"/>
  <c r="W14" s="1"/>
  <c r="W18" s="1"/>
  <c r="X13"/>
  <c r="Y13"/>
  <c r="Z13"/>
  <c r="Z14" s="1"/>
  <c r="Z18" s="1"/>
  <c r="AA13"/>
  <c r="AA14" s="1"/>
  <c r="AA18" s="1"/>
  <c r="AB13"/>
  <c r="AB14" s="1"/>
  <c r="AB18" s="1"/>
  <c r="AB22" s="1"/>
  <c r="AC13"/>
  <c r="AC14" s="1"/>
  <c r="AC18" s="1"/>
  <c r="AC22" s="1"/>
  <c r="AD13"/>
  <c r="AD14" s="1"/>
  <c r="AD18" s="1"/>
  <c r="AE13"/>
  <c r="AE14" s="1"/>
  <c r="AE18" s="1"/>
  <c r="AE22" s="1"/>
  <c r="AF13"/>
  <c r="AG13"/>
  <c r="AH13"/>
  <c r="AH14" s="1"/>
  <c r="AH18" s="1"/>
  <c r="AI13"/>
  <c r="AI14" s="1"/>
  <c r="AI18" s="1"/>
  <c r="AI22" s="1"/>
  <c r="AJ13"/>
  <c r="AJ14" s="1"/>
  <c r="AJ18" s="1"/>
  <c r="AJ22" s="1"/>
  <c r="AK13"/>
  <c r="AK14" s="1"/>
  <c r="AK18" s="1"/>
  <c r="AK22" s="1"/>
  <c r="H14"/>
  <c r="H18" s="1"/>
  <c r="H22" s="1"/>
  <c r="I14"/>
  <c r="I18" s="1"/>
  <c r="I22" s="1"/>
  <c r="P14"/>
  <c r="P18" s="1"/>
  <c r="P22" s="1"/>
  <c r="Q14"/>
  <c r="Q18" s="1"/>
  <c r="Q22" s="1"/>
  <c r="X14"/>
  <c r="X18" s="1"/>
  <c r="X22" s="1"/>
  <c r="Y14"/>
  <c r="Y18" s="1"/>
  <c r="Y22" s="1"/>
  <c r="AF14"/>
  <c r="AF18" s="1"/>
  <c r="AF22" s="1"/>
  <c r="AG14"/>
  <c r="AG18" s="1"/>
  <c r="AG22" s="1"/>
  <c r="B22" l="1"/>
  <c r="B4" s="1"/>
  <c r="B1" s="1"/>
  <c r="B5"/>
  <c r="B2" s="1"/>
  <c r="B5" i="3"/>
  <c r="N5"/>
  <c r="F13" i="2" s="1"/>
  <c r="D29" s="1"/>
  <c r="B4" i="4"/>
  <c r="B5"/>
  <c r="N4"/>
  <c r="N5"/>
  <c r="Z4"/>
  <c r="Z5"/>
  <c r="B19" i="5"/>
  <c r="B4" s="1"/>
  <c r="B1" s="1"/>
  <c r="B5"/>
  <c r="B2" s="1"/>
  <c r="F15" i="2"/>
  <c r="D33" s="1"/>
  <c r="Y19" i="5"/>
  <c r="H15" i="2"/>
  <c r="E33" s="1"/>
  <c r="R19" i="5"/>
  <c r="F19"/>
  <c r="D14" i="2"/>
  <c r="AH22" i="1"/>
  <c r="Z22"/>
  <c r="N22"/>
  <c r="E22"/>
  <c r="AA22"/>
  <c r="W22"/>
  <c r="S22"/>
  <c r="O22"/>
  <c r="K22"/>
  <c r="G22"/>
  <c r="V22"/>
  <c r="J22"/>
  <c r="H12" i="2"/>
  <c r="E27" s="1"/>
  <c r="AD22" i="1"/>
  <c r="F12" i="2"/>
  <c r="D27" s="1"/>
  <c r="R22" i="1"/>
  <c r="F22"/>
  <c r="G15" i="2"/>
  <c r="E32" s="1"/>
  <c r="B1" i="4" l="1"/>
  <c r="B4" i="3"/>
  <c r="N4"/>
  <c r="E13" i="2" s="1"/>
  <c r="D28" s="1"/>
  <c r="B2" i="3"/>
  <c r="D5" i="2" s="1"/>
  <c r="B2" i="4"/>
  <c r="C31" i="2"/>
  <c r="E15"/>
  <c r="D32" s="1"/>
  <c r="G12"/>
  <c r="E26" s="1"/>
  <c r="H14"/>
  <c r="E31" s="1"/>
  <c r="G14"/>
  <c r="E30" s="1"/>
  <c r="E14"/>
  <c r="D30" s="1"/>
  <c r="E12"/>
  <c r="D26" s="1"/>
  <c r="C12"/>
  <c r="C14"/>
  <c r="C6"/>
  <c r="M6" s="1"/>
  <c r="D7"/>
  <c r="D15"/>
  <c r="D13"/>
  <c r="C15"/>
  <c r="D4"/>
  <c r="D12"/>
  <c r="N4" l="1"/>
  <c r="E4"/>
  <c r="N7"/>
  <c r="N5"/>
  <c r="O5" s="1"/>
  <c r="B1" i="3"/>
  <c r="C5" i="2" s="1"/>
  <c r="M5" s="1"/>
  <c r="C33"/>
  <c r="C27"/>
  <c r="C30"/>
  <c r="C29"/>
  <c r="C32"/>
  <c r="C26"/>
  <c r="C7"/>
  <c r="M7" s="1"/>
  <c r="F14"/>
  <c r="D6"/>
  <c r="C4"/>
  <c r="M4" s="1"/>
  <c r="C13"/>
  <c r="N6" l="1"/>
  <c r="O6" s="1"/>
  <c r="E6"/>
  <c r="O7"/>
  <c r="E7"/>
  <c r="E5"/>
  <c r="O4"/>
  <c r="C28"/>
  <c r="D31"/>
</calcChain>
</file>

<file path=xl/sharedStrings.xml><?xml version="1.0" encoding="utf-8"?>
<sst xmlns="http://schemas.openxmlformats.org/spreadsheetml/2006/main" count="160" uniqueCount="79">
  <si>
    <t>UCAP Sales</t>
  </si>
  <si>
    <t>Year 3</t>
  </si>
  <si>
    <t>Year 2</t>
  </si>
  <si>
    <t>Year 1</t>
  </si>
  <si>
    <t>NYCA</t>
  </si>
  <si>
    <t>Locational EFORd</t>
  </si>
  <si>
    <t>SCR UCAP</t>
  </si>
  <si>
    <t>Imports</t>
  </si>
  <si>
    <t>NYCA Modification</t>
  </si>
  <si>
    <t>GHIJ</t>
  </si>
  <si>
    <t>GHIJ Modification</t>
  </si>
  <si>
    <t>NYC</t>
  </si>
  <si>
    <t>NYC Modification</t>
  </si>
  <si>
    <t>LI</t>
  </si>
  <si>
    <t>LI Modification</t>
  </si>
  <si>
    <t>ZONE</t>
  </si>
  <si>
    <t>GEN_PTID</t>
  </si>
  <si>
    <t>GEN_NAME</t>
  </si>
  <si>
    <t>Remove</t>
  </si>
  <si>
    <t>J</t>
  </si>
  <si>
    <t>Delta</t>
  </si>
  <si>
    <t>Unadjusted</t>
  </si>
  <si>
    <t>NYCA WSR (NYISO Proposal)</t>
  </si>
  <si>
    <t>NYCA 1 Year WSRs (NYISO Proposal)</t>
  </si>
  <si>
    <t>WSR (NYISO Proposal)</t>
  </si>
  <si>
    <t>1 Year Winter-to-Summer Ratio Summary</t>
  </si>
  <si>
    <t>Year 3 (9/15-8/16)</t>
  </si>
  <si>
    <t>Year 2 (9/14-8/15)</t>
  </si>
  <si>
    <t>Year 1 (9/13-8/14)</t>
  </si>
  <si>
    <t>NYISO Proposal</t>
  </si>
  <si>
    <t>WSR (Unadjusted)</t>
  </si>
  <si>
    <t>Entry/Exit Adjustment Summary</t>
  </si>
  <si>
    <t>-</t>
  </si>
  <si>
    <t>NYCA WSR (Unadjusted)</t>
  </si>
  <si>
    <t>NYCA 1 Year WSRs (Unadjusted)</t>
  </si>
  <si>
    <t>GHIJ WSR (NYISO Proposal)</t>
  </si>
  <si>
    <t>GHIJ WSR (Unadjusted)</t>
  </si>
  <si>
    <t>GHIJ 1 Year WSRs (NYISO Proposal)</t>
  </si>
  <si>
    <t>GHIJ 1 Year WSRs (Unadjusted)</t>
  </si>
  <si>
    <t>NYC WSR (NYISO Proposal)</t>
  </si>
  <si>
    <t>NYC WSR (Unadjusted)</t>
  </si>
  <si>
    <t>NYC 1 Year WSRs (NYISO Proposal)</t>
  </si>
  <si>
    <t>NYC 1 Year WSRs (Unadjusted)</t>
  </si>
  <si>
    <t>LI WSR (NYISO Proposal)</t>
  </si>
  <si>
    <t>LI WSR (Unadjusted)</t>
  </si>
  <si>
    <t>LI 1 Year WSRs (NYISO Proposal)</t>
  </si>
  <si>
    <t>LI 1 Year WSRs (Unadjusted)</t>
  </si>
  <si>
    <t>N/A</t>
  </si>
  <si>
    <t>K</t>
  </si>
  <si>
    <t>Hypothetical Qualifying Exit</t>
  </si>
  <si>
    <t>Base ICAP Available</t>
  </si>
  <si>
    <t>Scenario 1 ICAP Available</t>
  </si>
  <si>
    <t>Hypothetical Zone J Qualifying Exit</t>
  </si>
  <si>
    <t>Hypothetical Zone J Qualifying Exit (ICAP MW)</t>
  </si>
  <si>
    <t>Base Generation UCAP</t>
  </si>
  <si>
    <t>Base Total UCAP Available</t>
  </si>
  <si>
    <t>Hypothetical Zone K Qualifying Exit (ICAP MW)</t>
  </si>
  <si>
    <t>Hypothetical Zone K Qualifying Exit</t>
  </si>
  <si>
    <t>NYCA ICAP Total (Adjusted)</t>
  </si>
  <si>
    <t>GHIJ ICAP Total (Adjusted)</t>
  </si>
  <si>
    <t>Hypoothetical Qualifying Exit</t>
  </si>
  <si>
    <t>NYC ICAP Total (Adjusted)</t>
  </si>
  <si>
    <t>LI ICAP Total (Adjusted)</t>
  </si>
  <si>
    <t>Adjustment for Entry/Exit (ICAP MW)</t>
  </si>
  <si>
    <t>NYISO</t>
  </si>
  <si>
    <t>Unadj</t>
  </si>
  <si>
    <t>ARR</t>
  </si>
  <si>
    <t>ZCP</t>
  </si>
  <si>
    <t>AssmdCAP</t>
  </si>
  <si>
    <t>SDMNC</t>
  </si>
  <si>
    <t>WDMNC</t>
  </si>
  <si>
    <t>Reference Price Point Impact Summary for 2016/17 ICAP Demand Curves**</t>
  </si>
  <si>
    <t>Reference Point formula parameters from the 2016/17 ICAP Demand Curves:</t>
  </si>
  <si>
    <t>*Based on preliminary data that would be used in calculating the winter-to-summer ratio values for the 2017/2018 Capability Year.  Because data is not yet available for July 2016 and August 2016, data from June 2016 is used as a proxy for these months.</t>
  </si>
  <si>
    <t xml:space="preserve">The underlying adjustments for certain, actual qualifying resource entry and exit actions, consistent with the NYISO's proposal, are accounted for in both the "NYISO Proposal" and "Unadjusted" values in order to isolate the impacts associated with </t>
  </si>
  <si>
    <t xml:space="preserve">ICAP Demand Curves beginning with the 2017/2018. </t>
  </si>
  <si>
    <t>the hypothetical resource exits assumed in the example.</t>
  </si>
  <si>
    <t xml:space="preserve">**The reference price calculations utilize the currently-effective reference point formula and do not reflect any potential adjustments thereto being discussed as part of the ongoing ICAP Demand Curve reset process to establish </t>
  </si>
  <si>
    <t>EXHIBIT B Scenario 1: 1000 MW ICAP Hypothetical Qualifying Exit in Load Zones J and K in November 2014*</t>
  </si>
</sst>
</file>

<file path=xl/styles.xml><?xml version="1.0" encoding="utf-8"?>
<styleSheet xmlns="http://schemas.openxmlformats.org/spreadsheetml/2006/main">
  <numFmts count="7">
    <numFmt numFmtId="44" formatCode="_(&quot;$&quot;* #,##0.00_);_(&quot;$&quot;* \(#,##0.00\);_(&quot;$&quot;* &quot;-&quot;??_);_(@_)"/>
    <numFmt numFmtId="43" formatCode="_(* #,##0.00_);_(* \(#,##0.00\);_(* &quot;-&quot;??_);_(@_)"/>
    <numFmt numFmtId="164" formatCode="#,##0.0_);[Red]\(#,##0.0\)"/>
    <numFmt numFmtId="165" formatCode="0.000"/>
    <numFmt numFmtId="166" formatCode="&quot;$&quot;#,##0.00"/>
    <numFmt numFmtId="167" formatCode="#,##0.0"/>
    <numFmt numFmtId="168" formatCode="0.000%"/>
  </numFmts>
  <fonts count="30">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2"/>
      <name val="Arial"/>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name val="Times New Roman"/>
      <family val="1"/>
    </font>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theme="1"/>
      <name val="Arial"/>
      <family val="2"/>
    </font>
    <font>
      <b/>
      <sz val="14"/>
      <color theme="1"/>
      <name val="Calibri"/>
      <family val="2"/>
      <scheme val="minor"/>
    </font>
    <font>
      <i/>
      <sz val="11"/>
      <color theme="1"/>
      <name val="Calibri"/>
      <family val="2"/>
      <scheme val="minor"/>
    </font>
    <font>
      <i/>
      <sz val="11"/>
      <name val="Calibri"/>
      <family val="2"/>
      <scheme val="minor"/>
    </font>
    <font>
      <sz val="11"/>
      <color theme="1"/>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24994659260841701"/>
        <bgColor indexed="64"/>
      </patternFill>
    </fill>
    <fill>
      <patternFill patternType="solid">
        <fgColor theme="0" tint="-0.14996795556505021"/>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3">
    <xf numFmtId="0" fontId="0" fillId="0" borderId="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43" fontId="20"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5" fillId="0" borderId="0" applyFont="0" applyFill="0" applyBorder="0" applyAlignment="0" applyProtection="0"/>
    <xf numFmtId="44" fontId="15" fillId="0" borderId="0" applyFont="0" applyFill="0" applyBorder="0" applyAlignment="0" applyProtection="0"/>
    <xf numFmtId="44" fontId="25" fillId="0" borderId="0" applyFont="0" applyFill="0" applyBorder="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5" fillId="0" borderId="0"/>
    <xf numFmtId="0" fontId="20" fillId="0" borderId="0"/>
    <xf numFmtId="0" fontId="15" fillId="0" borderId="0"/>
    <xf numFmtId="0" fontId="21" fillId="0" borderId="0"/>
    <xf numFmtId="0" fontId="15" fillId="0" borderId="0"/>
    <xf numFmtId="0" fontId="15" fillId="0" borderId="0" applyNumberFormat="0" applyFont="0" applyFill="0" applyBorder="0" applyAlignment="0" applyProtection="0"/>
    <xf numFmtId="0" fontId="25" fillId="0" borderId="0"/>
    <xf numFmtId="0" fontId="14" fillId="23" borderId="7" applyNumberFormat="0" applyFont="0" applyAlignment="0" applyProtection="0"/>
    <xf numFmtId="0" fontId="16" fillId="20" borderId="8" applyNumberFormat="0" applyAlignment="0" applyProtection="0"/>
    <xf numFmtId="9" fontId="21" fillId="0" borderId="0" applyFont="0" applyFill="0" applyBorder="0" applyAlignment="0" applyProtection="0"/>
    <xf numFmtId="9" fontId="2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5" fillId="0" borderId="0" applyFon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101">
    <xf numFmtId="0" fontId="0" fillId="0" borderId="0" xfId="0"/>
    <xf numFmtId="164" fontId="23" fillId="24" borderId="0" xfId="0" applyNumberFormat="1" applyFont="1" applyFill="1" applyBorder="1"/>
    <xf numFmtId="0" fontId="0" fillId="24" borderId="0" xfId="0" applyFill="1" applyAlignment="1">
      <alignment horizontal="center"/>
    </xf>
    <xf numFmtId="0" fontId="0" fillId="24" borderId="0" xfId="0" applyFill="1"/>
    <xf numFmtId="0" fontId="0" fillId="24" borderId="0" xfId="0" applyFill="1" applyBorder="1"/>
    <xf numFmtId="164" fontId="24" fillId="24" borderId="0" xfId="0" applyNumberFormat="1" applyFont="1" applyFill="1" applyBorder="1"/>
    <xf numFmtId="165" fontId="22" fillId="24" borderId="0" xfId="0" applyNumberFormat="1" applyFont="1" applyFill="1" applyBorder="1"/>
    <xf numFmtId="0" fontId="22" fillId="24" borderId="0" xfId="0" applyFont="1" applyFill="1" applyBorder="1"/>
    <xf numFmtId="0" fontId="24" fillId="24" borderId="0" xfId="0" applyFont="1" applyFill="1" applyBorder="1"/>
    <xf numFmtId="10" fontId="23" fillId="24" borderId="12" xfId="65" applyNumberFormat="1" applyFont="1" applyFill="1" applyBorder="1"/>
    <xf numFmtId="10" fontId="23" fillId="24" borderId="0" xfId="65" applyNumberFormat="1" applyFont="1" applyFill="1" applyBorder="1"/>
    <xf numFmtId="10" fontId="23" fillId="24" borderId="13" xfId="65" applyNumberFormat="1" applyFont="1" applyFill="1" applyBorder="1"/>
    <xf numFmtId="164" fontId="23" fillId="24" borderId="12" xfId="0" applyNumberFormat="1" applyFont="1" applyFill="1" applyBorder="1"/>
    <xf numFmtId="164" fontId="23" fillId="24" borderId="13" xfId="0" applyNumberFormat="1" applyFont="1" applyFill="1" applyBorder="1"/>
    <xf numFmtId="0" fontId="23" fillId="24" borderId="12" xfId="0" applyFont="1" applyFill="1" applyBorder="1" applyAlignment="1">
      <alignment horizontal="right"/>
    </xf>
    <xf numFmtId="0" fontId="23" fillId="24" borderId="0" xfId="0" applyFont="1" applyFill="1" applyBorder="1" applyAlignment="1">
      <alignment horizontal="right"/>
    </xf>
    <xf numFmtId="0" fontId="23" fillId="24" borderId="13" xfId="0" applyFont="1" applyFill="1" applyBorder="1" applyAlignment="1">
      <alignment horizontal="right"/>
    </xf>
    <xf numFmtId="0" fontId="23" fillId="24" borderId="12" xfId="0" applyFont="1" applyFill="1" applyBorder="1"/>
    <xf numFmtId="0" fontId="23" fillId="24" borderId="0" xfId="0" applyFont="1" applyFill="1" applyBorder="1"/>
    <xf numFmtId="164" fontId="23" fillId="24" borderId="14" xfId="0" applyNumberFormat="1" applyFont="1" applyFill="1" applyBorder="1"/>
    <xf numFmtId="164" fontId="23" fillId="24" borderId="15" xfId="0" applyNumberFormat="1" applyFont="1" applyFill="1" applyBorder="1"/>
    <xf numFmtId="164" fontId="23" fillId="24" borderId="16" xfId="0" applyNumberFormat="1" applyFont="1" applyFill="1" applyBorder="1"/>
    <xf numFmtId="164" fontId="23" fillId="24" borderId="11" xfId="0" applyNumberFormat="1" applyFont="1" applyFill="1" applyBorder="1"/>
    <xf numFmtId="164" fontId="23" fillId="24" borderId="23" xfId="0" applyNumberFormat="1" applyFont="1" applyFill="1" applyBorder="1"/>
    <xf numFmtId="164" fontId="23" fillId="24" borderId="24" xfId="0" applyNumberFormat="1" applyFont="1" applyFill="1" applyBorder="1"/>
    <xf numFmtId="0" fontId="22" fillId="25" borderId="19" xfId="0" applyFont="1" applyFill="1" applyBorder="1" applyAlignment="1">
      <alignment horizontal="center"/>
    </xf>
    <xf numFmtId="0" fontId="22" fillId="25" borderId="19" xfId="0" applyFont="1" applyFill="1" applyBorder="1" applyAlignment="1">
      <alignment horizontal="center" wrapText="1"/>
    </xf>
    <xf numFmtId="0" fontId="0" fillId="24" borderId="0" xfId="0" applyFill="1" applyAlignment="1"/>
    <xf numFmtId="0" fontId="22" fillId="24" borderId="0" xfId="0" applyFont="1" applyFill="1" applyBorder="1" applyAlignment="1"/>
    <xf numFmtId="0" fontId="22" fillId="25" borderId="11" xfId="0" applyFont="1" applyFill="1" applyBorder="1" applyAlignment="1"/>
    <xf numFmtId="0" fontId="22" fillId="25" borderId="10" xfId="0" applyFont="1" applyFill="1" applyBorder="1" applyAlignment="1"/>
    <xf numFmtId="0" fontId="22" fillId="24" borderId="10" xfId="0" applyFont="1" applyFill="1" applyBorder="1" applyAlignment="1"/>
    <xf numFmtId="0" fontId="22" fillId="24" borderId="0" xfId="0" applyFont="1" applyFill="1" applyAlignment="1"/>
    <xf numFmtId="165" fontId="0" fillId="24" borderId="10" xfId="0" applyNumberFormat="1" applyFill="1" applyBorder="1" applyAlignment="1"/>
    <xf numFmtId="0" fontId="0" fillId="24" borderId="16" xfId="0" applyFill="1" applyBorder="1" applyAlignment="1"/>
    <xf numFmtId="0" fontId="0" fillId="24" borderId="13" xfId="0" applyFill="1" applyBorder="1" applyAlignment="1"/>
    <xf numFmtId="0" fontId="22" fillId="26" borderId="10" xfId="0" applyFont="1" applyFill="1" applyBorder="1" applyAlignment="1">
      <alignment horizontal="center"/>
    </xf>
    <xf numFmtId="165" fontId="0" fillId="24" borderId="10" xfId="0" applyNumberFormat="1" applyFill="1" applyBorder="1" applyAlignment="1">
      <alignment horizontal="center"/>
    </xf>
    <xf numFmtId="164" fontId="23" fillId="24" borderId="17" xfId="0" applyNumberFormat="1" applyFont="1" applyFill="1" applyBorder="1"/>
    <xf numFmtId="164" fontId="23" fillId="24" borderId="10" xfId="0" applyNumberFormat="1" applyFont="1" applyFill="1" applyBorder="1"/>
    <xf numFmtId="0" fontId="28" fillId="24" borderId="12" xfId="0" applyFont="1" applyFill="1" applyBorder="1" applyAlignment="1">
      <alignment horizontal="right"/>
    </xf>
    <xf numFmtId="0" fontId="28" fillId="24" borderId="0" xfId="0" applyFont="1" applyFill="1" applyBorder="1" applyAlignment="1">
      <alignment horizontal="right"/>
    </xf>
    <xf numFmtId="0" fontId="28" fillId="24" borderId="13" xfId="0" applyFont="1" applyFill="1" applyBorder="1" applyAlignment="1">
      <alignment horizontal="right"/>
    </xf>
    <xf numFmtId="164" fontId="0" fillId="24" borderId="0" xfId="0" applyNumberFormat="1" applyFill="1" applyBorder="1"/>
    <xf numFmtId="167" fontId="28" fillId="24" borderId="0" xfId="0" applyNumberFormat="1" applyFont="1" applyFill="1" applyBorder="1" applyAlignment="1">
      <alignment horizontal="right"/>
    </xf>
    <xf numFmtId="167" fontId="28" fillId="24" borderId="13" xfId="0" applyNumberFormat="1" applyFont="1" applyFill="1" applyBorder="1" applyAlignment="1">
      <alignment horizontal="right"/>
    </xf>
    <xf numFmtId="17" fontId="24" fillId="24" borderId="0" xfId="0" applyNumberFormat="1" applyFont="1" applyFill="1" applyBorder="1"/>
    <xf numFmtId="167" fontId="23" fillId="24" borderId="0" xfId="0" applyNumberFormat="1" applyFont="1" applyFill="1" applyBorder="1"/>
    <xf numFmtId="167" fontId="28" fillId="24" borderId="0" xfId="0" applyNumberFormat="1" applyFont="1" applyFill="1" applyBorder="1"/>
    <xf numFmtId="17" fontId="24" fillId="24" borderId="12" xfId="0" applyNumberFormat="1" applyFont="1" applyFill="1" applyBorder="1"/>
    <xf numFmtId="17" fontId="24" fillId="24" borderId="13" xfId="0" applyNumberFormat="1" applyFont="1" applyFill="1" applyBorder="1"/>
    <xf numFmtId="167" fontId="23" fillId="24" borderId="12" xfId="0" applyNumberFormat="1" applyFont="1" applyFill="1" applyBorder="1"/>
    <xf numFmtId="167" fontId="23" fillId="24" borderId="13" xfId="0" applyNumberFormat="1" applyFont="1" applyFill="1" applyBorder="1"/>
    <xf numFmtId="167" fontId="28" fillId="24" borderId="12" xfId="0" applyNumberFormat="1" applyFont="1" applyFill="1" applyBorder="1"/>
    <xf numFmtId="167" fontId="28" fillId="24" borderId="13" xfId="0" applyNumberFormat="1" applyFont="1" applyFill="1" applyBorder="1"/>
    <xf numFmtId="0" fontId="22" fillId="24" borderId="19" xfId="0" applyFont="1" applyFill="1" applyBorder="1"/>
    <xf numFmtId="17" fontId="24" fillId="24" borderId="17" xfId="0" applyNumberFormat="1" applyFont="1" applyFill="1" applyBorder="1"/>
    <xf numFmtId="166" fontId="23" fillId="24" borderId="17" xfId="0" applyNumberFormat="1" applyFont="1" applyFill="1" applyBorder="1"/>
    <xf numFmtId="0" fontId="27" fillId="24" borderId="17" xfId="0" applyFont="1" applyFill="1" applyBorder="1"/>
    <xf numFmtId="0" fontId="23" fillId="24" borderId="17" xfId="0" applyFont="1" applyFill="1" applyBorder="1"/>
    <xf numFmtId="0" fontId="23" fillId="24" borderId="13" xfId="0" applyFont="1" applyFill="1" applyBorder="1"/>
    <xf numFmtId="164" fontId="23" fillId="24" borderId="19" xfId="0" applyNumberFormat="1" applyFont="1" applyFill="1" applyBorder="1"/>
    <xf numFmtId="164" fontId="23" fillId="24" borderId="20" xfId="0" applyNumberFormat="1" applyFont="1" applyFill="1" applyBorder="1"/>
    <xf numFmtId="164" fontId="23" fillId="24" borderId="21" xfId="0" applyNumberFormat="1" applyFont="1" applyFill="1" applyBorder="1"/>
    <xf numFmtId="164" fontId="23" fillId="24" borderId="22" xfId="0" applyNumberFormat="1" applyFont="1" applyFill="1" applyBorder="1"/>
    <xf numFmtId="0" fontId="27" fillId="24" borderId="18" xfId="0" applyFont="1" applyFill="1" applyBorder="1"/>
    <xf numFmtId="167" fontId="28" fillId="24" borderId="14" xfId="0" applyNumberFormat="1" applyFont="1" applyFill="1" applyBorder="1"/>
    <xf numFmtId="167" fontId="28" fillId="24" borderId="15" xfId="0" applyNumberFormat="1" applyFont="1" applyFill="1" applyBorder="1"/>
    <xf numFmtId="167" fontId="28" fillId="24" borderId="16" xfId="0" applyNumberFormat="1" applyFont="1" applyFill="1" applyBorder="1"/>
    <xf numFmtId="0" fontId="0" fillId="24" borderId="10" xfId="0" applyFill="1" applyBorder="1" applyAlignment="1"/>
    <xf numFmtId="0" fontId="22" fillId="25" borderId="10" xfId="0" applyFont="1" applyFill="1" applyBorder="1" applyAlignment="1">
      <alignment horizontal="center"/>
    </xf>
    <xf numFmtId="166" fontId="0" fillId="24" borderId="10" xfId="0" applyNumberFormat="1" applyFill="1" applyBorder="1" applyAlignment="1"/>
    <xf numFmtId="0" fontId="0" fillId="24" borderId="0" xfId="0" applyFill="1" applyBorder="1" applyAlignment="1"/>
    <xf numFmtId="0" fontId="22" fillId="24" borderId="0" xfId="0" applyFont="1" applyFill="1" applyBorder="1" applyAlignment="1">
      <alignment horizontal="center"/>
    </xf>
    <xf numFmtId="165" fontId="0" fillId="24" borderId="0" xfId="0" applyNumberFormat="1" applyFill="1" applyBorder="1" applyAlignment="1"/>
    <xf numFmtId="166" fontId="0" fillId="24" borderId="10" xfId="0" applyNumberFormat="1" applyFill="1" applyBorder="1" applyAlignment="1">
      <alignment horizontal="center"/>
    </xf>
    <xf numFmtId="0" fontId="0" fillId="24" borderId="10" xfId="0" applyNumberFormat="1" applyFill="1" applyBorder="1" applyAlignment="1">
      <alignment horizontal="center"/>
    </xf>
    <xf numFmtId="0" fontId="29" fillId="24" borderId="0" xfId="0" applyFont="1" applyFill="1" applyBorder="1"/>
    <xf numFmtId="0" fontId="22" fillId="25" borderId="10" xfId="0" applyFont="1" applyFill="1" applyBorder="1" applyAlignment="1">
      <alignment horizontal="center"/>
    </xf>
    <xf numFmtId="0" fontId="0" fillId="24" borderId="10" xfId="65" applyNumberFormat="1" applyFont="1" applyFill="1" applyBorder="1" applyAlignment="1">
      <alignment horizontal="center"/>
    </xf>
    <xf numFmtId="0" fontId="22" fillId="24" borderId="0" xfId="0" applyFont="1" applyFill="1" applyBorder="1" applyAlignment="1">
      <alignment horizontal="center"/>
    </xf>
    <xf numFmtId="0" fontId="22" fillId="24" borderId="12" xfId="0" applyFont="1" applyFill="1" applyBorder="1" applyAlignment="1">
      <alignment horizontal="center"/>
    </xf>
    <xf numFmtId="10" fontId="0" fillId="24" borderId="12" xfId="0" applyNumberFormat="1" applyFill="1" applyBorder="1" applyAlignment="1"/>
    <xf numFmtId="168" fontId="0" fillId="24" borderId="12" xfId="65" applyNumberFormat="1" applyFont="1" applyFill="1" applyBorder="1" applyAlignment="1"/>
    <xf numFmtId="168" fontId="0" fillId="24" borderId="0" xfId="65" applyNumberFormat="1" applyFont="1" applyFill="1" applyBorder="1" applyAlignment="1"/>
    <xf numFmtId="0" fontId="22" fillId="24" borderId="12" xfId="0" applyFont="1" applyFill="1" applyBorder="1" applyAlignment="1">
      <alignment horizontal="center" wrapText="1"/>
    </xf>
    <xf numFmtId="0" fontId="22" fillId="25" borderId="19" xfId="0" applyFont="1" applyFill="1" applyBorder="1" applyAlignment="1">
      <alignment horizontal="center"/>
    </xf>
    <xf numFmtId="0" fontId="22" fillId="25" borderId="18" xfId="0" applyFont="1" applyFill="1" applyBorder="1" applyAlignment="1">
      <alignment horizontal="center"/>
    </xf>
    <xf numFmtId="0" fontId="22" fillId="24" borderId="0" xfId="0" applyFont="1" applyFill="1" applyAlignment="1">
      <alignment horizontal="center"/>
    </xf>
    <xf numFmtId="0" fontId="22" fillId="25" borderId="10" xfId="0" applyFont="1" applyFill="1" applyBorder="1" applyAlignment="1">
      <alignment horizontal="center"/>
    </xf>
    <xf numFmtId="0" fontId="22" fillId="24" borderId="12" xfId="0" applyFont="1" applyFill="1" applyBorder="1" applyAlignment="1">
      <alignment horizontal="center"/>
    </xf>
    <xf numFmtId="0" fontId="22" fillId="24" borderId="0" xfId="0" applyFont="1" applyFill="1" applyBorder="1" applyAlignment="1">
      <alignment horizontal="center"/>
    </xf>
    <xf numFmtId="0" fontId="26" fillId="24" borderId="0" xfId="0" applyFont="1" applyFill="1" applyAlignment="1">
      <alignment horizontal="center"/>
    </xf>
    <xf numFmtId="0" fontId="22" fillId="24" borderId="20" xfId="0" applyFont="1" applyFill="1" applyBorder="1" applyAlignment="1">
      <alignment horizontal="center"/>
    </xf>
    <xf numFmtId="0" fontId="22" fillId="24" borderId="21" xfId="0" applyFont="1" applyFill="1" applyBorder="1"/>
    <xf numFmtId="0" fontId="22" fillId="24" borderId="22" xfId="0" applyFont="1" applyFill="1" applyBorder="1"/>
    <xf numFmtId="0" fontId="22" fillId="24" borderId="21" xfId="0" applyFont="1" applyFill="1" applyBorder="1" applyAlignment="1">
      <alignment horizontal="center"/>
    </xf>
    <xf numFmtId="0" fontId="22" fillId="24" borderId="22" xfId="0" applyFont="1" applyFill="1" applyBorder="1" applyAlignment="1">
      <alignment horizontal="center"/>
    </xf>
    <xf numFmtId="0" fontId="24" fillId="24" borderId="20" xfId="0" applyFont="1" applyFill="1" applyBorder="1" applyAlignment="1">
      <alignment horizontal="center"/>
    </xf>
    <xf numFmtId="0" fontId="24" fillId="24" borderId="21" xfId="0" applyFont="1" applyFill="1" applyBorder="1" applyAlignment="1">
      <alignment horizontal="center"/>
    </xf>
    <xf numFmtId="0" fontId="24" fillId="24" borderId="22" xfId="0" applyFont="1" applyFill="1" applyBorder="1" applyAlignment="1">
      <alignment horizontal="center"/>
    </xf>
  </cellXfs>
  <cellStyles count="73">
    <cellStyle name="20% - Accent1 2" xfId="1"/>
    <cellStyle name="20% - Accent1 2 2" xfId="2"/>
    <cellStyle name="20% - Accent2 2" xfId="3"/>
    <cellStyle name="20% - Accent2 2 2" xfId="4"/>
    <cellStyle name="20% - Accent3 2" xfId="5"/>
    <cellStyle name="20% - Accent3 2 2" xfId="6"/>
    <cellStyle name="20% - Accent4 2" xfId="7"/>
    <cellStyle name="20% - Accent4 2 2" xfId="8"/>
    <cellStyle name="20% - Accent5 2" xfId="9"/>
    <cellStyle name="20% - Accent5 2 2" xfId="10"/>
    <cellStyle name="20% - Accent6 2" xfId="11"/>
    <cellStyle name="20% - Accent6 2 2" xfId="12"/>
    <cellStyle name="40% - Accent1 2" xfId="13"/>
    <cellStyle name="40% - Accent1 2 2" xfId="14"/>
    <cellStyle name="40% - Accent2 2" xfId="15"/>
    <cellStyle name="40% - Accent2 2 2" xfId="16"/>
    <cellStyle name="40% - Accent3 2" xfId="17"/>
    <cellStyle name="40% - Accent3 2 2" xfId="18"/>
    <cellStyle name="40% - Accent4 2" xfId="19"/>
    <cellStyle name="40% - Accent4 2 2" xfId="20"/>
    <cellStyle name="40% - Accent5 2" xfId="21"/>
    <cellStyle name="40% - Accent5 2 2" xfId="22"/>
    <cellStyle name="40% - Accent6 2" xfId="23"/>
    <cellStyle name="40% - Accent6 2 2" xfId="24"/>
    <cellStyle name="60% - Accent1 2" xfId="25"/>
    <cellStyle name="60% - Accent2 2" xfId="26"/>
    <cellStyle name="60% - Accent3 2" xfId="27"/>
    <cellStyle name="60% - Accent4 2" xfId="28"/>
    <cellStyle name="60% - Accent5 2" xfId="29"/>
    <cellStyle name="60% - Accent6 2" xfId="30"/>
    <cellStyle name="Accent1 2" xfId="31"/>
    <cellStyle name="Accent2 2" xfId="32"/>
    <cellStyle name="Accent3 2" xfId="33"/>
    <cellStyle name="Accent4 2" xfId="34"/>
    <cellStyle name="Accent5 2" xfId="35"/>
    <cellStyle name="Accent6 2" xfId="36"/>
    <cellStyle name="Bad 2" xfId="37"/>
    <cellStyle name="Calculation 2" xfId="38"/>
    <cellStyle name="Check Cell 2" xfId="39"/>
    <cellStyle name="Comma 2" xfId="40"/>
    <cellStyle name="Comma 2 2" xfId="41"/>
    <cellStyle name="Comma 3" xfId="42"/>
    <cellStyle name="Comma 3 2" xfId="43"/>
    <cellStyle name="Currency 2" xfId="44"/>
    <cellStyle name="Currency 3" xfId="45"/>
    <cellStyle name="Explanatory Text 2" xfId="46"/>
    <cellStyle name="Good 2" xfId="47"/>
    <cellStyle name="Heading 1 2" xfId="48"/>
    <cellStyle name="Heading 2 2" xfId="49"/>
    <cellStyle name="Heading 3 2" xfId="50"/>
    <cellStyle name="Heading 4 2" xfId="51"/>
    <cellStyle name="Input 2" xfId="52"/>
    <cellStyle name="Linked Cell 2" xfId="53"/>
    <cellStyle name="Neutral 2" xfId="54"/>
    <cellStyle name="Normal" xfId="0" builtinId="0"/>
    <cellStyle name="Normal 2" xfId="55"/>
    <cellStyle name="Normal 2 2" xfId="56"/>
    <cellStyle name="Normal 2 3" xfId="57"/>
    <cellStyle name="Normal 3" xfId="58"/>
    <cellStyle name="Normal 3 2" xfId="59"/>
    <cellStyle name="Normal 4" xfId="60"/>
    <cellStyle name="Normal 4 2" xfId="61"/>
    <cellStyle name="Normal 4 3" xfId="62"/>
    <cellStyle name="Note 2" xfId="63"/>
    <cellStyle name="Output 2" xfId="64"/>
    <cellStyle name="Percent" xfId="65" builtinId="5"/>
    <cellStyle name="Percent 2" xfId="66"/>
    <cellStyle name="Percent 2 2" xfId="67"/>
    <cellStyle name="Percent 3" xfId="68"/>
    <cellStyle name="Percent 3 2" xfId="69"/>
    <cellStyle name="Title 2" xfId="70"/>
    <cellStyle name="Total 2" xfId="71"/>
    <cellStyle name="Warning Text 2" xfId="7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lineChart>
        <c:grouping val="standard"/>
        <c:ser>
          <c:idx val="0"/>
          <c:order val="0"/>
          <c:tx>
            <c:strRef>
              <c:f>Summary!$A$26:$B$26</c:f>
              <c:strCache>
                <c:ptCount val="1"/>
                <c:pt idx="0">
                  <c:v>NYCA NYISO</c:v>
                </c:pt>
              </c:strCache>
            </c:strRef>
          </c:tx>
          <c:cat>
            <c:strRef>
              <c:f>Summary!$C$25:$E$25</c:f>
              <c:strCache>
                <c:ptCount val="3"/>
                <c:pt idx="0">
                  <c:v>Year 3</c:v>
                </c:pt>
                <c:pt idx="1">
                  <c:v>Year 2</c:v>
                </c:pt>
                <c:pt idx="2">
                  <c:v>Year 1</c:v>
                </c:pt>
              </c:strCache>
            </c:strRef>
          </c:cat>
          <c:val>
            <c:numRef>
              <c:f>Summary!$C$26:$E$26</c:f>
              <c:numCache>
                <c:formatCode>0.000</c:formatCode>
                <c:ptCount val="3"/>
                <c:pt idx="0">
                  <c:v>1.046852061035199</c:v>
                </c:pt>
                <c:pt idx="1">
                  <c:v>1.0394872560155661</c:v>
                </c:pt>
                <c:pt idx="2">
                  <c:v>1.0321458701973274</c:v>
                </c:pt>
              </c:numCache>
            </c:numRef>
          </c:val>
        </c:ser>
        <c:ser>
          <c:idx val="1"/>
          <c:order val="1"/>
          <c:tx>
            <c:strRef>
              <c:f>Summary!$A$27:$B$27</c:f>
              <c:strCache>
                <c:ptCount val="1"/>
                <c:pt idx="0">
                  <c:v>NYCA Unadj</c:v>
                </c:pt>
              </c:strCache>
            </c:strRef>
          </c:tx>
          <c:cat>
            <c:strRef>
              <c:f>Summary!$C$25:$E$25</c:f>
              <c:strCache>
                <c:ptCount val="3"/>
                <c:pt idx="0">
                  <c:v>Year 3</c:v>
                </c:pt>
                <c:pt idx="1">
                  <c:v>Year 2</c:v>
                </c:pt>
                <c:pt idx="2">
                  <c:v>Year 1</c:v>
                </c:pt>
              </c:strCache>
            </c:strRef>
          </c:cat>
          <c:val>
            <c:numRef>
              <c:f>Summary!$C$27:$E$27</c:f>
              <c:numCache>
                <c:formatCode>0.000</c:formatCode>
                <c:ptCount val="3"/>
                <c:pt idx="0">
                  <c:v>1.046852061035199</c:v>
                </c:pt>
                <c:pt idx="1">
                  <c:v>1.0226703461017497</c:v>
                </c:pt>
                <c:pt idx="2">
                  <c:v>1.0321458701973274</c:v>
                </c:pt>
              </c:numCache>
            </c:numRef>
          </c:val>
        </c:ser>
        <c:marker val="1"/>
        <c:axId val="109585536"/>
        <c:axId val="109587072"/>
      </c:lineChart>
      <c:catAx>
        <c:axId val="109585536"/>
        <c:scaling>
          <c:orientation val="minMax"/>
        </c:scaling>
        <c:axPos val="b"/>
        <c:tickLblPos val="nextTo"/>
        <c:crossAx val="109587072"/>
        <c:crosses val="autoZero"/>
        <c:auto val="1"/>
        <c:lblAlgn val="ctr"/>
        <c:lblOffset val="100"/>
      </c:catAx>
      <c:valAx>
        <c:axId val="109587072"/>
        <c:scaling>
          <c:orientation val="minMax"/>
        </c:scaling>
        <c:axPos val="l"/>
        <c:majorGridlines/>
        <c:numFmt formatCode="0.000" sourceLinked="1"/>
        <c:tickLblPos val="nextTo"/>
        <c:crossAx val="109585536"/>
        <c:crosses val="autoZero"/>
        <c:crossBetween val="between"/>
      </c:valAx>
    </c:plotArea>
    <c:legend>
      <c:legendPos val="r"/>
      <c:layout/>
    </c:legend>
    <c:plotVisOnly val="1"/>
  </c:chart>
  <c:printSettings>
    <c:headerFooter/>
    <c:pageMargins b="0.75000000000000222" l="0.70000000000000062" r="0.70000000000000062" t="0.750000000000002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476251</xdr:colOff>
      <xdr:row>21</xdr:row>
      <xdr:rowOff>71438</xdr:rowOff>
    </xdr:from>
    <xdr:to>
      <xdr:col>10</xdr:col>
      <xdr:colOff>23814</xdr:colOff>
      <xdr:row>35</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S42"/>
  <sheetViews>
    <sheetView tabSelected="1" zoomScaleNormal="100" workbookViewId="0">
      <selection sqref="A1:S1"/>
    </sheetView>
  </sheetViews>
  <sheetFormatPr defaultRowHeight="15"/>
  <cols>
    <col min="1" max="1" width="10" style="3" customWidth="1"/>
    <col min="2" max="2" width="8" style="2" customWidth="1"/>
    <col min="3" max="3" width="21.7109375" style="2" customWidth="1"/>
    <col min="4" max="4" width="20.42578125" style="3" customWidth="1"/>
    <col min="5" max="5" width="16.7109375" style="3" customWidth="1"/>
    <col min="6" max="6" width="14" style="3" customWidth="1"/>
    <col min="7" max="10" width="15.42578125" style="3" customWidth="1"/>
    <col min="11" max="11" width="9.140625" style="3"/>
    <col min="12" max="12" width="6" style="3" bestFit="1" customWidth="1"/>
    <col min="13" max="19" width="12.42578125" style="3" customWidth="1"/>
    <col min="20" max="16384" width="9.140625" style="3"/>
  </cols>
  <sheetData>
    <row r="1" spans="1:19" ht="18.75">
      <c r="A1" s="92" t="s">
        <v>78</v>
      </c>
      <c r="B1" s="92"/>
      <c r="C1" s="92"/>
      <c r="D1" s="92"/>
      <c r="E1" s="92"/>
      <c r="F1" s="92"/>
      <c r="G1" s="92"/>
      <c r="H1" s="92"/>
      <c r="I1" s="92"/>
      <c r="J1" s="92"/>
      <c r="K1" s="92"/>
      <c r="L1" s="92"/>
      <c r="M1" s="92"/>
      <c r="N1" s="92"/>
      <c r="O1" s="92"/>
      <c r="P1" s="92"/>
      <c r="Q1" s="92"/>
      <c r="R1" s="92"/>
      <c r="S1" s="92"/>
    </row>
    <row r="2" spans="1:19">
      <c r="B2" s="88"/>
      <c r="C2" s="88"/>
      <c r="D2" s="88"/>
      <c r="E2" s="88"/>
      <c r="F2" s="88"/>
      <c r="L2" s="32" t="s">
        <v>71</v>
      </c>
      <c r="M2" s="32"/>
      <c r="N2" s="32"/>
      <c r="O2" s="32"/>
      <c r="P2" s="32"/>
    </row>
    <row r="3" spans="1:19" ht="45">
      <c r="B3" s="28"/>
      <c r="C3" s="25" t="s">
        <v>24</v>
      </c>
      <c r="D3" s="26" t="s">
        <v>30</v>
      </c>
      <c r="E3" s="25" t="s">
        <v>20</v>
      </c>
      <c r="F3" s="81"/>
      <c r="G3" s="2"/>
      <c r="L3" s="28"/>
      <c r="M3" s="26" t="s">
        <v>24</v>
      </c>
      <c r="N3" s="26" t="s">
        <v>30</v>
      </c>
      <c r="O3" s="26" t="s">
        <v>20</v>
      </c>
      <c r="P3" s="85"/>
      <c r="Q3" s="2"/>
    </row>
    <row r="4" spans="1:19">
      <c r="B4" s="29" t="s">
        <v>4</v>
      </c>
      <c r="C4" s="33">
        <f>NYCA!$B$1</f>
        <v>1.0389999999999999</v>
      </c>
      <c r="D4" s="33">
        <f>NYCA!$B$2</f>
        <v>1.034</v>
      </c>
      <c r="E4" s="33">
        <f>D4-C4</f>
        <v>-4.9999999999998934E-3</v>
      </c>
      <c r="F4" s="82"/>
      <c r="G4" s="2"/>
      <c r="L4" s="29" t="s">
        <v>4</v>
      </c>
      <c r="M4" s="71">
        <f>ROUND(($M11*($N11/$O11))/(6*(1+($P11/$O11)*(1-((C4-1)/($Q11-1))))),2)</f>
        <v>8.8699999999999992</v>
      </c>
      <c r="N4" s="71">
        <f>ROUND(($M11*($N11/$O11))/(6*(1+($P11/$O11)*(1-((D4-1)/($Q11-1))))),2)</f>
        <v>8.64</v>
      </c>
      <c r="O4" s="71">
        <f>N4-M4</f>
        <v>-0.22999999999999865</v>
      </c>
      <c r="P4" s="82"/>
      <c r="Q4" s="2"/>
    </row>
    <row r="5" spans="1:19">
      <c r="B5" s="29" t="s">
        <v>9</v>
      </c>
      <c r="C5" s="33">
        <f>GHIJ!$B$1</f>
        <v>1.0580000000000001</v>
      </c>
      <c r="D5" s="33">
        <f>GHIJ!$B$2</f>
        <v>1.046</v>
      </c>
      <c r="E5" s="33">
        <f t="shared" ref="E5:E7" si="0">D5-C5</f>
        <v>-1.2000000000000011E-2</v>
      </c>
      <c r="F5" s="82"/>
      <c r="G5" s="2"/>
      <c r="L5" s="29" t="s">
        <v>9</v>
      </c>
      <c r="M5" s="71">
        <f t="shared" ref="M5:N5" si="1">ROUND(($M12*($N12/$O12))/(6*(1+($P12/$O12)*(1-((C5-1)/($Q12-1))))),2)</f>
        <v>12.12</v>
      </c>
      <c r="N5" s="71">
        <f t="shared" si="1"/>
        <v>11.52</v>
      </c>
      <c r="O5" s="71">
        <f t="shared" ref="O5:O7" si="2">N5-M5</f>
        <v>-0.59999999999999964</v>
      </c>
      <c r="P5" s="82"/>
      <c r="Q5" s="2"/>
    </row>
    <row r="6" spans="1:19">
      <c r="B6" s="29" t="s">
        <v>11</v>
      </c>
      <c r="C6" s="33">
        <f>NYC!$B$1</f>
        <v>1.083</v>
      </c>
      <c r="D6" s="33">
        <f>NYC!$B$2</f>
        <v>1.07</v>
      </c>
      <c r="E6" s="33">
        <f t="shared" si="0"/>
        <v>-1.2999999999999901E-2</v>
      </c>
      <c r="F6" s="82"/>
      <c r="G6" s="2"/>
      <c r="L6" s="29" t="s">
        <v>11</v>
      </c>
      <c r="M6" s="71">
        <f t="shared" ref="M6:N6" si="3">ROUND(($M13*($N13/$O13))/(6*(1+($P13/$O13)*(1-((C6-1)/($Q13-1))))),2)</f>
        <v>19.059999999999999</v>
      </c>
      <c r="N6" s="71">
        <f t="shared" si="3"/>
        <v>18.170000000000002</v>
      </c>
      <c r="O6" s="71">
        <f t="shared" si="2"/>
        <v>-0.88999999999999702</v>
      </c>
      <c r="P6" s="82"/>
      <c r="Q6" s="2"/>
    </row>
    <row r="7" spans="1:19">
      <c r="B7" s="30" t="s">
        <v>13</v>
      </c>
      <c r="C7" s="33">
        <f>LI!$B$1</f>
        <v>1.085</v>
      </c>
      <c r="D7" s="33">
        <f>LI!$B$2</f>
        <v>1.0629999999999999</v>
      </c>
      <c r="E7" s="33">
        <f t="shared" si="0"/>
        <v>-2.200000000000002E-2</v>
      </c>
      <c r="F7" s="82"/>
      <c r="G7" s="2"/>
      <c r="L7" s="30" t="s">
        <v>13</v>
      </c>
      <c r="M7" s="71">
        <f t="shared" ref="M7:N7" si="4">ROUND(($M14*($N14/$O14))/(6*(1+($P14/$O14)*(1-((C7-1)/($Q14-1))))),2)</f>
        <v>8.7799999999999994</v>
      </c>
      <c r="N7" s="71">
        <f t="shared" si="4"/>
        <v>8.1</v>
      </c>
      <c r="O7" s="71">
        <f t="shared" si="2"/>
        <v>-0.67999999999999972</v>
      </c>
      <c r="P7" s="82"/>
      <c r="Q7" s="2"/>
    </row>
    <row r="8" spans="1:19">
      <c r="D8" s="2"/>
      <c r="E8" s="2"/>
      <c r="F8" s="2"/>
      <c r="G8" s="2"/>
      <c r="L8" s="72"/>
      <c r="M8" s="91"/>
      <c r="N8" s="91"/>
      <c r="O8" s="91"/>
      <c r="P8" s="91"/>
      <c r="Q8" s="28"/>
      <c r="R8" s="28"/>
      <c r="S8" s="72"/>
    </row>
    <row r="9" spans="1:19">
      <c r="A9" s="27"/>
      <c r="B9" s="88" t="s">
        <v>25</v>
      </c>
      <c r="C9" s="88"/>
      <c r="D9" s="88"/>
      <c r="E9" s="88"/>
      <c r="F9" s="88"/>
      <c r="G9" s="88"/>
      <c r="H9" s="88"/>
      <c r="I9" s="88"/>
      <c r="J9" s="27"/>
      <c r="K9" s="27"/>
      <c r="L9" s="72"/>
      <c r="M9" s="28" t="s">
        <v>72</v>
      </c>
      <c r="N9" s="73"/>
      <c r="O9" s="73"/>
      <c r="P9" s="73"/>
      <c r="Q9" s="73"/>
      <c r="R9" s="73"/>
      <c r="S9" s="4"/>
    </row>
    <row r="10" spans="1:19">
      <c r="A10" s="27"/>
      <c r="B10" s="35"/>
      <c r="C10" s="89" t="s">
        <v>26</v>
      </c>
      <c r="D10" s="89"/>
      <c r="E10" s="89" t="s">
        <v>27</v>
      </c>
      <c r="F10" s="89"/>
      <c r="G10" s="89" t="s">
        <v>28</v>
      </c>
      <c r="H10" s="89"/>
      <c r="I10" s="90"/>
      <c r="J10" s="91"/>
      <c r="K10" s="27"/>
      <c r="L10" s="28"/>
      <c r="M10" s="70" t="s">
        <v>66</v>
      </c>
      <c r="N10" s="78" t="s">
        <v>68</v>
      </c>
      <c r="O10" s="78" t="s">
        <v>69</v>
      </c>
      <c r="P10" s="78" t="s">
        <v>70</v>
      </c>
      <c r="Q10" s="70" t="s">
        <v>67</v>
      </c>
      <c r="R10" s="74"/>
    </row>
    <row r="11" spans="1:19">
      <c r="A11" s="27"/>
      <c r="B11" s="34"/>
      <c r="C11" s="36" t="s">
        <v>29</v>
      </c>
      <c r="D11" s="36" t="s">
        <v>21</v>
      </c>
      <c r="E11" s="36" t="s">
        <v>29</v>
      </c>
      <c r="F11" s="36" t="s">
        <v>21</v>
      </c>
      <c r="G11" s="36" t="s">
        <v>29</v>
      </c>
      <c r="H11" s="36" t="s">
        <v>21</v>
      </c>
      <c r="I11" s="81"/>
      <c r="J11" s="80"/>
      <c r="K11" s="27"/>
      <c r="L11" s="29" t="s">
        <v>4</v>
      </c>
      <c r="M11" s="75">
        <v>93.48</v>
      </c>
      <c r="N11" s="76">
        <v>206.5</v>
      </c>
      <c r="O11" s="76">
        <v>210.1</v>
      </c>
      <c r="P11" s="76">
        <v>226.2</v>
      </c>
      <c r="Q11" s="79">
        <v>1.1200000000000001</v>
      </c>
      <c r="R11" s="74"/>
    </row>
    <row r="12" spans="1:19">
      <c r="A12" s="27"/>
      <c r="B12" s="30" t="s">
        <v>4</v>
      </c>
      <c r="C12" s="33">
        <f>NYCA!B4</f>
        <v>1.046852061035199</v>
      </c>
      <c r="D12" s="33">
        <f>NYCA!B5</f>
        <v>1.046852061035199</v>
      </c>
      <c r="E12" s="33">
        <f>NYCA!N4</f>
        <v>1.0394872560155661</v>
      </c>
      <c r="F12" s="33">
        <f>NYCA!N5</f>
        <v>1.0226703461017497</v>
      </c>
      <c r="G12" s="33">
        <f>NYCA!Z4</f>
        <v>1.0321458701973274</v>
      </c>
      <c r="H12" s="33">
        <f>NYCA!Z5</f>
        <v>1.0321458701973274</v>
      </c>
      <c r="I12" s="83"/>
      <c r="J12" s="84"/>
      <c r="K12" s="27"/>
      <c r="L12" s="29" t="s">
        <v>9</v>
      </c>
      <c r="M12" s="75">
        <v>122.91</v>
      </c>
      <c r="N12" s="76">
        <v>205.6</v>
      </c>
      <c r="O12" s="76">
        <v>209.4</v>
      </c>
      <c r="P12" s="76">
        <v>225.2</v>
      </c>
      <c r="Q12" s="79">
        <v>1.1499999999999999</v>
      </c>
      <c r="R12" s="74"/>
    </row>
    <row r="13" spans="1:19">
      <c r="A13" s="27"/>
      <c r="B13" s="30" t="s">
        <v>9</v>
      </c>
      <c r="C13" s="33">
        <f>GHIJ!B4</f>
        <v>1.0659295437438114</v>
      </c>
      <c r="D13" s="33">
        <f>GHIJ!B5</f>
        <v>1.0659295437438114</v>
      </c>
      <c r="E13" s="33">
        <f>GHIJ!N4</f>
        <v>1.0497321764317589</v>
      </c>
      <c r="F13" s="33">
        <f>GHIJ!N5</f>
        <v>1.0258464254955566</v>
      </c>
      <c r="G13" s="37" t="s">
        <v>32</v>
      </c>
      <c r="H13" s="37" t="s">
        <v>32</v>
      </c>
      <c r="I13" s="83"/>
      <c r="J13" s="84"/>
      <c r="K13" s="27"/>
      <c r="L13" s="29" t="s">
        <v>11</v>
      </c>
      <c r="M13" s="75">
        <v>183.47</v>
      </c>
      <c r="N13" s="76">
        <v>205.3</v>
      </c>
      <c r="O13" s="76">
        <v>208.8</v>
      </c>
      <c r="P13" s="76">
        <v>223.6</v>
      </c>
      <c r="Q13" s="79">
        <v>1.18</v>
      </c>
      <c r="R13" s="74"/>
    </row>
    <row r="14" spans="1:19">
      <c r="A14" s="27"/>
      <c r="B14" s="30" t="s">
        <v>11</v>
      </c>
      <c r="C14" s="33">
        <f>NYC!B4</f>
        <v>1.0982205292572744</v>
      </c>
      <c r="D14" s="33">
        <f>NYC!B5</f>
        <v>1.0982205292572744</v>
      </c>
      <c r="E14" s="33">
        <f>NYC!N4</f>
        <v>1.0858569418578385</v>
      </c>
      <c r="F14" s="33">
        <f>NYC!N5</f>
        <v>1.048554512178993</v>
      </c>
      <c r="G14" s="33">
        <f>NYC!Z4</f>
        <v>1.06401644603318</v>
      </c>
      <c r="H14" s="33">
        <f>NYC!Z5</f>
        <v>1.06401644603318</v>
      </c>
      <c r="I14" s="83"/>
      <c r="J14" s="84"/>
      <c r="K14" s="27"/>
      <c r="L14" s="29" t="s">
        <v>13</v>
      </c>
      <c r="M14" s="75">
        <v>83.92</v>
      </c>
      <c r="N14" s="76">
        <v>206.8</v>
      </c>
      <c r="O14" s="76">
        <v>210.7</v>
      </c>
      <c r="P14" s="76">
        <v>225.2</v>
      </c>
      <c r="Q14" s="79">
        <v>1.18</v>
      </c>
    </row>
    <row r="15" spans="1:19">
      <c r="A15" s="27"/>
      <c r="B15" s="30" t="s">
        <v>13</v>
      </c>
      <c r="C15" s="33">
        <f>LI!B4</f>
        <v>1.0911342699441544</v>
      </c>
      <c r="D15" s="33">
        <f>LI!B5</f>
        <v>1.0911342699441544</v>
      </c>
      <c r="E15" s="33">
        <f>LI!N4</f>
        <v>1.0938456673197992</v>
      </c>
      <c r="F15" s="33">
        <f>LI!N5</f>
        <v>1.026887891113988</v>
      </c>
      <c r="G15" s="33">
        <f>LI!Z4</f>
        <v>1.0714532871972318</v>
      </c>
      <c r="H15" s="33">
        <f>LI!Z5</f>
        <v>1.0714532871972318</v>
      </c>
      <c r="I15" s="83"/>
      <c r="J15" s="84"/>
      <c r="K15" s="27"/>
      <c r="L15" s="27"/>
      <c r="M15" s="77"/>
      <c r="N15" s="77"/>
      <c r="O15" s="27"/>
    </row>
    <row r="16" spans="1:19">
      <c r="A16" s="27"/>
      <c r="B16" s="27"/>
      <c r="C16" s="27"/>
      <c r="D16" s="27"/>
      <c r="E16" s="27"/>
      <c r="F16" s="27"/>
      <c r="G16" s="27"/>
      <c r="H16" s="27"/>
      <c r="I16" s="27"/>
      <c r="J16" s="27"/>
      <c r="K16" s="27"/>
      <c r="L16" s="27"/>
      <c r="M16" s="27"/>
    </row>
    <row r="17" spans="1:13">
      <c r="B17" s="32"/>
      <c r="C17" s="32"/>
      <c r="D17" s="32" t="s">
        <v>31</v>
      </c>
      <c r="E17" s="32"/>
      <c r="F17" s="32"/>
      <c r="G17" s="32"/>
      <c r="H17" s="27"/>
      <c r="I17" s="27"/>
      <c r="J17" s="27"/>
      <c r="K17" s="27"/>
      <c r="L17" s="27"/>
      <c r="M17" s="27"/>
    </row>
    <row r="18" spans="1:13">
      <c r="B18" s="31" t="s">
        <v>15</v>
      </c>
      <c r="C18" s="31" t="s">
        <v>16</v>
      </c>
      <c r="D18" s="31" t="s">
        <v>17</v>
      </c>
      <c r="E18" s="31" t="s">
        <v>1</v>
      </c>
      <c r="F18" s="31" t="s">
        <v>2</v>
      </c>
      <c r="G18" s="31" t="s">
        <v>3</v>
      </c>
      <c r="H18" s="27"/>
      <c r="I18" s="27"/>
      <c r="J18" s="27"/>
      <c r="K18" s="27"/>
      <c r="L18" s="27"/>
      <c r="M18" s="27"/>
    </row>
    <row r="19" spans="1:13">
      <c r="B19" s="69" t="s">
        <v>19</v>
      </c>
      <c r="C19" s="69" t="s">
        <v>47</v>
      </c>
      <c r="D19" s="69" t="s">
        <v>49</v>
      </c>
      <c r="E19" s="69"/>
      <c r="F19" s="69" t="s">
        <v>18</v>
      </c>
      <c r="G19" s="69"/>
      <c r="H19" s="27"/>
      <c r="I19" s="27"/>
      <c r="J19" s="27"/>
      <c r="K19" s="27"/>
      <c r="L19" s="27"/>
      <c r="M19" s="27"/>
    </row>
    <row r="20" spans="1:13">
      <c r="B20" s="69" t="s">
        <v>48</v>
      </c>
      <c r="C20" s="69" t="s">
        <v>47</v>
      </c>
      <c r="D20" s="69" t="s">
        <v>60</v>
      </c>
      <c r="E20" s="69"/>
      <c r="F20" s="69" t="s">
        <v>18</v>
      </c>
      <c r="G20" s="69"/>
      <c r="H20" s="27"/>
      <c r="I20" s="27"/>
      <c r="J20" s="27"/>
      <c r="K20" s="27"/>
      <c r="L20" s="27"/>
      <c r="M20" s="27"/>
    </row>
    <row r="21" spans="1:13">
      <c r="B21" s="27"/>
      <c r="C21" s="27"/>
      <c r="D21" s="27"/>
      <c r="E21" s="27"/>
      <c r="F21" s="27"/>
      <c r="G21" s="27"/>
      <c r="H21" s="27"/>
      <c r="I21" s="27"/>
      <c r="J21" s="27"/>
      <c r="K21" s="27"/>
      <c r="L21" s="27"/>
      <c r="M21" s="27"/>
    </row>
    <row r="22" spans="1:13">
      <c r="B22" s="27"/>
      <c r="C22" s="27"/>
      <c r="D22" s="27"/>
      <c r="E22" s="27"/>
      <c r="F22" s="27"/>
      <c r="G22" s="27"/>
      <c r="H22" s="27"/>
      <c r="I22" s="27"/>
      <c r="J22" s="27"/>
      <c r="K22" s="27"/>
      <c r="L22" s="27"/>
      <c r="M22" s="27"/>
    </row>
    <row r="23" spans="1:13">
      <c r="B23" s="27"/>
      <c r="C23" s="27"/>
      <c r="D23" s="27"/>
      <c r="E23" s="27"/>
      <c r="F23" s="27"/>
      <c r="G23" s="27"/>
      <c r="H23" s="27"/>
      <c r="I23" s="27"/>
      <c r="J23" s="27"/>
      <c r="K23" s="27"/>
      <c r="L23" s="27"/>
      <c r="M23" s="27"/>
    </row>
    <row r="24" spans="1:13">
      <c r="B24" s="27"/>
      <c r="C24" s="27"/>
      <c r="D24" s="27"/>
      <c r="E24" s="27"/>
      <c r="F24" s="27"/>
      <c r="G24" s="27"/>
      <c r="H24" s="27"/>
      <c r="I24" s="27"/>
      <c r="J24" s="27"/>
      <c r="K24" s="27"/>
      <c r="L24" s="27"/>
      <c r="M24" s="27"/>
    </row>
    <row r="25" spans="1:13">
      <c r="A25" s="4"/>
      <c r="B25" s="72"/>
      <c r="C25" s="29" t="s">
        <v>1</v>
      </c>
      <c r="D25" s="29" t="s">
        <v>2</v>
      </c>
      <c r="E25" s="30" t="s">
        <v>3</v>
      </c>
      <c r="F25" s="27"/>
      <c r="G25" s="27"/>
      <c r="H25" s="27"/>
      <c r="I25" s="27"/>
      <c r="J25" s="27"/>
      <c r="K25" s="27"/>
      <c r="L25" s="27"/>
      <c r="M25" s="27"/>
    </row>
    <row r="26" spans="1:13">
      <c r="A26" s="86" t="s">
        <v>4</v>
      </c>
      <c r="B26" s="29" t="s">
        <v>64</v>
      </c>
      <c r="C26" s="33">
        <f>C12</f>
        <v>1.046852061035199</v>
      </c>
      <c r="D26" s="33">
        <f>E12</f>
        <v>1.0394872560155661</v>
      </c>
      <c r="E26" s="33">
        <f>G12</f>
        <v>1.0321458701973274</v>
      </c>
      <c r="F26" s="27"/>
      <c r="G26" s="27"/>
      <c r="H26" s="27"/>
      <c r="I26" s="27"/>
      <c r="J26" s="27"/>
      <c r="K26" s="27"/>
      <c r="L26" s="27"/>
      <c r="M26" s="27"/>
    </row>
    <row r="27" spans="1:13">
      <c r="A27" s="87"/>
      <c r="B27" s="29" t="s">
        <v>65</v>
      </c>
      <c r="C27" s="33">
        <f>D12</f>
        <v>1.046852061035199</v>
      </c>
      <c r="D27" s="33">
        <f>F12</f>
        <v>1.0226703461017497</v>
      </c>
      <c r="E27" s="33">
        <f>H12</f>
        <v>1.0321458701973274</v>
      </c>
      <c r="F27" s="27"/>
      <c r="G27" s="27"/>
      <c r="H27" s="27"/>
      <c r="I27" s="27"/>
      <c r="J27" s="27"/>
      <c r="K27" s="27"/>
      <c r="L27" s="27"/>
      <c r="M27" s="27"/>
    </row>
    <row r="28" spans="1:13">
      <c r="A28" s="86" t="s">
        <v>9</v>
      </c>
      <c r="B28" s="29" t="s">
        <v>64</v>
      </c>
      <c r="C28" s="33">
        <f>C13</f>
        <v>1.0659295437438114</v>
      </c>
      <c r="D28" s="33">
        <f>E13</f>
        <v>1.0497321764317589</v>
      </c>
      <c r="E28" s="69"/>
      <c r="F28" s="27"/>
      <c r="G28" s="27"/>
      <c r="H28" s="27"/>
      <c r="I28" s="27"/>
      <c r="J28" s="27"/>
      <c r="K28" s="27"/>
      <c r="L28" s="27"/>
      <c r="M28" s="27"/>
    </row>
    <row r="29" spans="1:13">
      <c r="A29" s="87"/>
      <c r="B29" s="29" t="s">
        <v>65</v>
      </c>
      <c r="C29" s="33">
        <f>D13</f>
        <v>1.0659295437438114</v>
      </c>
      <c r="D29" s="33">
        <f>F13</f>
        <v>1.0258464254955566</v>
      </c>
      <c r="E29" s="69"/>
      <c r="F29" s="27"/>
      <c r="G29" s="27"/>
      <c r="H29" s="27"/>
      <c r="I29" s="27"/>
      <c r="J29" s="27"/>
      <c r="K29" s="27"/>
      <c r="L29" s="27"/>
      <c r="M29" s="27"/>
    </row>
    <row r="30" spans="1:13">
      <c r="A30" s="86" t="s">
        <v>11</v>
      </c>
      <c r="B30" s="29" t="s">
        <v>64</v>
      </c>
      <c r="C30" s="33">
        <f>C14</f>
        <v>1.0982205292572744</v>
      </c>
      <c r="D30" s="33">
        <f>E14</f>
        <v>1.0858569418578385</v>
      </c>
      <c r="E30" s="33">
        <f>G14</f>
        <v>1.06401644603318</v>
      </c>
      <c r="F30" s="27"/>
      <c r="G30" s="27"/>
      <c r="H30" s="27"/>
      <c r="I30" s="27"/>
      <c r="J30" s="27"/>
      <c r="K30" s="27"/>
      <c r="L30" s="27"/>
      <c r="M30" s="27"/>
    </row>
    <row r="31" spans="1:13">
      <c r="A31" s="87"/>
      <c r="B31" s="29" t="s">
        <v>65</v>
      </c>
      <c r="C31" s="33">
        <f>D14</f>
        <v>1.0982205292572744</v>
      </c>
      <c r="D31" s="33">
        <f>F14</f>
        <v>1.048554512178993</v>
      </c>
      <c r="E31" s="33">
        <f>H14</f>
        <v>1.06401644603318</v>
      </c>
      <c r="F31" s="27"/>
      <c r="G31" s="27"/>
      <c r="H31" s="27"/>
      <c r="I31" s="27"/>
      <c r="J31" s="27"/>
      <c r="K31" s="27"/>
      <c r="L31" s="27"/>
      <c r="M31" s="27"/>
    </row>
    <row r="32" spans="1:13">
      <c r="A32" s="86" t="s">
        <v>13</v>
      </c>
      <c r="B32" s="29" t="s">
        <v>64</v>
      </c>
      <c r="C32" s="33">
        <f>C15</f>
        <v>1.0911342699441544</v>
      </c>
      <c r="D32" s="33">
        <f>E15</f>
        <v>1.0938456673197992</v>
      </c>
      <c r="E32" s="33">
        <f>G15</f>
        <v>1.0714532871972318</v>
      </c>
      <c r="F32" s="27"/>
      <c r="G32" s="27"/>
      <c r="H32" s="27"/>
      <c r="I32" s="27"/>
      <c r="J32" s="27"/>
      <c r="K32" s="27"/>
      <c r="L32" s="27"/>
      <c r="M32" s="27"/>
    </row>
    <row r="33" spans="1:13">
      <c r="A33" s="87"/>
      <c r="B33" s="29" t="s">
        <v>65</v>
      </c>
      <c r="C33" s="33">
        <f>D15</f>
        <v>1.0911342699441544</v>
      </c>
      <c r="D33" s="33">
        <f>F15</f>
        <v>1.026887891113988</v>
      </c>
      <c r="E33" s="33">
        <f>H15</f>
        <v>1.0714532871972318</v>
      </c>
      <c r="F33" s="27"/>
      <c r="G33" s="27"/>
      <c r="H33" s="27"/>
      <c r="I33" s="27"/>
      <c r="J33" s="27"/>
      <c r="K33" s="27"/>
      <c r="L33" s="27"/>
      <c r="M33" s="27"/>
    </row>
    <row r="34" spans="1:13">
      <c r="B34" s="27"/>
      <c r="C34" s="27"/>
      <c r="D34" s="27"/>
      <c r="E34" s="27"/>
      <c r="F34" s="27"/>
      <c r="G34" s="27"/>
      <c r="H34" s="27"/>
      <c r="I34" s="27"/>
      <c r="J34" s="27"/>
      <c r="K34" s="27"/>
      <c r="L34" s="27"/>
      <c r="M34" s="27"/>
    </row>
    <row r="35" spans="1:13">
      <c r="B35" s="27"/>
      <c r="C35" s="27"/>
      <c r="D35" s="27"/>
      <c r="E35" s="27"/>
      <c r="F35" s="27"/>
      <c r="G35" s="27"/>
      <c r="H35" s="27"/>
      <c r="I35" s="27"/>
      <c r="J35" s="27"/>
      <c r="K35" s="27"/>
      <c r="L35" s="27"/>
      <c r="M35" s="27"/>
    </row>
    <row r="36" spans="1:13">
      <c r="F36" s="27"/>
      <c r="G36" s="27"/>
      <c r="H36" s="27"/>
      <c r="I36" s="27"/>
      <c r="J36" s="27"/>
      <c r="K36" s="27"/>
      <c r="L36" s="27"/>
      <c r="M36" s="27"/>
    </row>
    <row r="38" spans="1:13">
      <c r="A38" s="3" t="s">
        <v>73</v>
      </c>
    </row>
    <row r="39" spans="1:13">
      <c r="A39" s="3" t="s">
        <v>74</v>
      </c>
    </row>
    <row r="40" spans="1:13">
      <c r="A40" s="3" t="s">
        <v>76</v>
      </c>
    </row>
    <row r="41" spans="1:13">
      <c r="A41" s="27" t="s">
        <v>77</v>
      </c>
    </row>
    <row r="42" spans="1:13">
      <c r="A42" s="3" t="s">
        <v>75</v>
      </c>
    </row>
  </sheetData>
  <mergeCells count="13">
    <mergeCell ref="A1:S1"/>
    <mergeCell ref="M8:N8"/>
    <mergeCell ref="O8:P8"/>
    <mergeCell ref="A26:A27"/>
    <mergeCell ref="A28:A29"/>
    <mergeCell ref="A30:A31"/>
    <mergeCell ref="A32:A33"/>
    <mergeCell ref="B2:F2"/>
    <mergeCell ref="C10:D10"/>
    <mergeCell ref="E10:F10"/>
    <mergeCell ref="B9:I9"/>
    <mergeCell ref="G10:H10"/>
    <mergeCell ref="I10:J10"/>
  </mergeCells>
  <pageMargins left="0.7" right="0.7" top="0.75" bottom="0.75" header="0.3" footer="0.3"/>
  <pageSetup scale="46" orientation="landscape"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AK28"/>
  <sheetViews>
    <sheetView zoomScale="80" zoomScaleNormal="80" workbookViewId="0"/>
  </sheetViews>
  <sheetFormatPr defaultRowHeight="15"/>
  <cols>
    <col min="1" max="1" width="41.28515625" style="4" customWidth="1"/>
    <col min="2" max="15" width="11.140625" style="4" bestFit="1" customWidth="1"/>
    <col min="16" max="17" width="10.5703125" style="4" bestFit="1" customWidth="1"/>
    <col min="18" max="18" width="10.140625" style="4" bestFit="1" customWidth="1"/>
    <col min="19" max="25" width="10.5703125" style="4" bestFit="1" customWidth="1"/>
    <col min="26" max="37" width="10.5703125" style="18" bestFit="1" customWidth="1"/>
    <col min="38" max="16384" width="9.140625" style="4"/>
  </cols>
  <sheetData>
    <row r="1" spans="1:37" s="7" customFormat="1">
      <c r="A1" s="5" t="s">
        <v>22</v>
      </c>
      <c r="B1" s="6">
        <f>ROUND(AVERAGE(B4,N4,Z4),3)</f>
        <v>1.0389999999999999</v>
      </c>
      <c r="Z1" s="8"/>
      <c r="AA1" s="8"/>
      <c r="AB1" s="8"/>
      <c r="AC1" s="8"/>
      <c r="AD1" s="8"/>
      <c r="AE1" s="8"/>
      <c r="AF1" s="8"/>
      <c r="AG1" s="8"/>
      <c r="AH1" s="8"/>
      <c r="AI1" s="8"/>
      <c r="AJ1" s="8"/>
      <c r="AK1" s="8"/>
    </row>
    <row r="2" spans="1:37" s="7" customFormat="1">
      <c r="A2" s="5" t="s">
        <v>33</v>
      </c>
      <c r="B2" s="6">
        <f>ROUND(AVERAGE(B5,N5,Z5),3)</f>
        <v>1.034</v>
      </c>
      <c r="Z2" s="8"/>
      <c r="AA2" s="8"/>
      <c r="AB2" s="8"/>
      <c r="AC2" s="8"/>
      <c r="AD2" s="8"/>
      <c r="AE2" s="8"/>
      <c r="AF2" s="8"/>
      <c r="AG2" s="8"/>
      <c r="AH2" s="8"/>
      <c r="AI2" s="8"/>
      <c r="AJ2" s="8"/>
      <c r="AK2" s="8"/>
    </row>
    <row r="3" spans="1:37" s="7" customFormat="1">
      <c r="Z3" s="8"/>
      <c r="AA3" s="8"/>
      <c r="AB3" s="8"/>
      <c r="AC3" s="8"/>
      <c r="AD3" s="8"/>
      <c r="AE3" s="8"/>
      <c r="AF3" s="8"/>
      <c r="AG3" s="8"/>
      <c r="AH3" s="8"/>
      <c r="AI3" s="8"/>
      <c r="AJ3" s="8"/>
      <c r="AK3" s="8"/>
    </row>
    <row r="4" spans="1:37" s="7" customFormat="1">
      <c r="A4" s="5" t="s">
        <v>23</v>
      </c>
      <c r="B4" s="6">
        <f>AVERAGE(F22:K22)/AVERAGE(B22:E22,L22:M22)</f>
        <v>1.046852061035199</v>
      </c>
      <c r="N4" s="6">
        <f>AVERAGE(R22:W22)/AVERAGE(N22:Q22,X22:Y22)</f>
        <v>1.0394872560155661</v>
      </c>
      <c r="Z4" s="6">
        <f>AVERAGE(AD22:AI22)/AVERAGE(Z22:AC22,AJ22:AK22)</f>
        <v>1.0321458701973274</v>
      </c>
      <c r="AA4" s="8"/>
      <c r="AB4" s="8"/>
      <c r="AC4" s="8"/>
      <c r="AD4" s="8"/>
      <c r="AE4" s="8"/>
      <c r="AF4" s="8"/>
      <c r="AG4" s="8"/>
      <c r="AH4" s="8"/>
      <c r="AI4" s="8"/>
      <c r="AJ4" s="8"/>
      <c r="AK4" s="8"/>
    </row>
    <row r="5" spans="1:37" s="7" customFormat="1">
      <c r="A5" s="5" t="s">
        <v>34</v>
      </c>
      <c r="B5" s="6">
        <f>AVERAGE(F18:K18)/AVERAGE(B18:E18,L18:M18)</f>
        <v>1.046852061035199</v>
      </c>
      <c r="N5" s="6">
        <f>AVERAGE(R18:W18)/AVERAGE(N18:Q18,X18:Y18)</f>
        <v>1.0226703461017497</v>
      </c>
      <c r="Z5" s="6">
        <f>AVERAGE(AD18:AI18)/AVERAGE(Z18:AC18,AJ18:AK18)</f>
        <v>1.0321458701973274</v>
      </c>
      <c r="AA5" s="8"/>
      <c r="AB5" s="8"/>
      <c r="AC5" s="8"/>
      <c r="AD5" s="8"/>
      <c r="AE5" s="8"/>
      <c r="AF5" s="8"/>
      <c r="AG5" s="8"/>
      <c r="AH5" s="8"/>
      <c r="AI5" s="8"/>
      <c r="AJ5" s="8"/>
      <c r="AK5" s="8"/>
    </row>
    <row r="6" spans="1:37" s="7" customFormat="1">
      <c r="A6" s="5"/>
      <c r="B6" s="6"/>
      <c r="N6" s="6"/>
      <c r="Z6" s="6"/>
      <c r="AA6" s="8"/>
      <c r="AB6" s="8"/>
      <c r="AC6" s="8"/>
      <c r="AD6" s="8"/>
      <c r="AE6" s="8"/>
      <c r="AF6" s="8"/>
      <c r="AG6" s="8"/>
      <c r="AH6" s="8"/>
      <c r="AI6" s="8"/>
      <c r="AJ6" s="8"/>
      <c r="AK6" s="8"/>
    </row>
    <row r="7" spans="1:37" s="7" customFormat="1">
      <c r="A7" s="55" t="s">
        <v>0</v>
      </c>
      <c r="B7" s="93" t="s">
        <v>1</v>
      </c>
      <c r="C7" s="94"/>
      <c r="D7" s="94"/>
      <c r="E7" s="94"/>
      <c r="F7" s="94"/>
      <c r="G7" s="94"/>
      <c r="H7" s="94"/>
      <c r="I7" s="94"/>
      <c r="J7" s="94"/>
      <c r="K7" s="94"/>
      <c r="L7" s="94"/>
      <c r="M7" s="95"/>
      <c r="N7" s="93" t="s">
        <v>2</v>
      </c>
      <c r="O7" s="96"/>
      <c r="P7" s="96"/>
      <c r="Q7" s="96"/>
      <c r="R7" s="96"/>
      <c r="S7" s="96"/>
      <c r="T7" s="96"/>
      <c r="U7" s="96"/>
      <c r="V7" s="96"/>
      <c r="W7" s="96"/>
      <c r="X7" s="96"/>
      <c r="Y7" s="97"/>
      <c r="Z7" s="98" t="s">
        <v>3</v>
      </c>
      <c r="AA7" s="99"/>
      <c r="AB7" s="99"/>
      <c r="AC7" s="99"/>
      <c r="AD7" s="99"/>
      <c r="AE7" s="99"/>
      <c r="AF7" s="99"/>
      <c r="AG7" s="99"/>
      <c r="AH7" s="99"/>
      <c r="AI7" s="99"/>
      <c r="AJ7" s="99"/>
      <c r="AK7" s="100"/>
    </row>
    <row r="8" spans="1:37" s="7" customFormat="1">
      <c r="A8" s="56" t="s">
        <v>4</v>
      </c>
      <c r="B8" s="46">
        <v>42522</v>
      </c>
      <c r="C8" s="46">
        <v>42522</v>
      </c>
      <c r="D8" s="46">
        <v>42522</v>
      </c>
      <c r="E8" s="46">
        <v>42491</v>
      </c>
      <c r="F8" s="46">
        <v>42461</v>
      </c>
      <c r="G8" s="46">
        <v>42430</v>
      </c>
      <c r="H8" s="46">
        <v>42401</v>
      </c>
      <c r="I8" s="46">
        <v>42370</v>
      </c>
      <c r="J8" s="46">
        <v>42339</v>
      </c>
      <c r="K8" s="46">
        <v>42309</v>
      </c>
      <c r="L8" s="46">
        <v>42278</v>
      </c>
      <c r="M8" s="50">
        <v>42248</v>
      </c>
      <c r="N8" s="49">
        <v>42217</v>
      </c>
      <c r="O8" s="46">
        <v>42186</v>
      </c>
      <c r="P8" s="46">
        <v>42156</v>
      </c>
      <c r="Q8" s="46">
        <v>42125</v>
      </c>
      <c r="R8" s="46">
        <v>42095</v>
      </c>
      <c r="S8" s="46">
        <v>42064</v>
      </c>
      <c r="T8" s="46">
        <v>42036</v>
      </c>
      <c r="U8" s="46">
        <v>42005</v>
      </c>
      <c r="V8" s="46">
        <v>41974</v>
      </c>
      <c r="W8" s="46">
        <v>41944</v>
      </c>
      <c r="X8" s="46">
        <v>41913</v>
      </c>
      <c r="Y8" s="50">
        <v>41883</v>
      </c>
      <c r="Z8" s="49">
        <v>41852</v>
      </c>
      <c r="AA8" s="46">
        <v>41821</v>
      </c>
      <c r="AB8" s="46">
        <v>41791</v>
      </c>
      <c r="AC8" s="46">
        <v>41760</v>
      </c>
      <c r="AD8" s="46">
        <v>41730</v>
      </c>
      <c r="AE8" s="46">
        <v>41699</v>
      </c>
      <c r="AF8" s="46">
        <v>41671</v>
      </c>
      <c r="AG8" s="46">
        <v>41640</v>
      </c>
      <c r="AH8" s="46">
        <v>41609</v>
      </c>
      <c r="AI8" s="46">
        <v>41579</v>
      </c>
      <c r="AJ8" s="46">
        <v>41548</v>
      </c>
      <c r="AK8" s="50">
        <v>41518</v>
      </c>
    </row>
    <row r="9" spans="1:37">
      <c r="A9" s="57" t="s">
        <v>5</v>
      </c>
      <c r="B9" s="10">
        <v>9.6100000000000005E-2</v>
      </c>
      <c r="C9" s="10">
        <v>9.6100000000000005E-2</v>
      </c>
      <c r="D9" s="10">
        <v>9.6100000000000005E-2</v>
      </c>
      <c r="E9" s="10">
        <v>9.6100000000000005E-2</v>
      </c>
      <c r="F9" s="10">
        <v>9.06E-2</v>
      </c>
      <c r="G9" s="10">
        <v>9.06E-2</v>
      </c>
      <c r="H9" s="10">
        <v>9.06E-2</v>
      </c>
      <c r="I9" s="10">
        <v>9.06E-2</v>
      </c>
      <c r="J9" s="10">
        <v>9.06E-2</v>
      </c>
      <c r="K9" s="10">
        <v>9.06E-2</v>
      </c>
      <c r="L9" s="10">
        <v>8.5400000000000004E-2</v>
      </c>
      <c r="M9" s="11">
        <v>8.5400000000000004E-2</v>
      </c>
      <c r="N9" s="9">
        <v>8.5400000000000004E-2</v>
      </c>
      <c r="O9" s="10">
        <v>8.5400000000000004E-2</v>
      </c>
      <c r="P9" s="10">
        <v>8.5400000000000004E-2</v>
      </c>
      <c r="Q9" s="10">
        <v>8.5400000000000004E-2</v>
      </c>
      <c r="R9" s="10">
        <v>7.3200000000000001E-2</v>
      </c>
      <c r="S9" s="10">
        <v>7.3200000000000001E-2</v>
      </c>
      <c r="T9" s="10">
        <v>7.3200000000000001E-2</v>
      </c>
      <c r="U9" s="10">
        <v>7.3200000000000001E-2</v>
      </c>
      <c r="V9" s="10">
        <v>7.3200000000000001E-2</v>
      </c>
      <c r="W9" s="10">
        <v>7.3200000000000001E-2</v>
      </c>
      <c r="X9" s="10">
        <v>9.0800000000000006E-2</v>
      </c>
      <c r="Y9" s="11">
        <v>9.0800000000000006E-2</v>
      </c>
      <c r="Z9" s="9">
        <v>9.0800000000000006E-2</v>
      </c>
      <c r="AA9" s="10">
        <v>9.0800000000000006E-2</v>
      </c>
      <c r="AB9" s="10">
        <v>9.0800000000000006E-2</v>
      </c>
      <c r="AC9" s="10">
        <v>9.0800000000000006E-2</v>
      </c>
      <c r="AD9" s="10">
        <v>8.3099999999999993E-2</v>
      </c>
      <c r="AE9" s="10">
        <v>8.3099999999999993E-2</v>
      </c>
      <c r="AF9" s="10">
        <v>8.3099999999999993E-2</v>
      </c>
      <c r="AG9" s="10">
        <v>8.3099999999999993E-2</v>
      </c>
      <c r="AH9" s="10">
        <v>8.3099999999999993E-2</v>
      </c>
      <c r="AI9" s="10">
        <v>8.3099999999999993E-2</v>
      </c>
      <c r="AJ9" s="10">
        <v>8.9099999999999999E-2</v>
      </c>
      <c r="AK9" s="11">
        <v>8.9099999999999999E-2</v>
      </c>
    </row>
    <row r="10" spans="1:37">
      <c r="A10" s="38" t="s">
        <v>54</v>
      </c>
      <c r="B10" s="1">
        <v>35571.1</v>
      </c>
      <c r="C10" s="1">
        <v>35571.1</v>
      </c>
      <c r="D10" s="1">
        <v>35571.1</v>
      </c>
      <c r="E10" s="1">
        <v>35571.100000000006</v>
      </c>
      <c r="F10" s="1">
        <v>38432.200000000004</v>
      </c>
      <c r="G10" s="1">
        <v>38675.299999999996</v>
      </c>
      <c r="H10" s="1">
        <v>38745</v>
      </c>
      <c r="I10" s="1">
        <v>38743.399999999994</v>
      </c>
      <c r="J10" s="1">
        <v>38698.899999999994</v>
      </c>
      <c r="K10" s="1">
        <v>38709.5</v>
      </c>
      <c r="L10" s="1">
        <v>36723.300000000003</v>
      </c>
      <c r="M10" s="13">
        <v>36743.4</v>
      </c>
      <c r="N10" s="12">
        <v>36694.800000000003</v>
      </c>
      <c r="O10" s="1">
        <v>36708.699999999997</v>
      </c>
      <c r="P10" s="1">
        <v>36330.200000000004</v>
      </c>
      <c r="Q10" s="1">
        <v>36267.199999999997</v>
      </c>
      <c r="R10" s="1">
        <v>39147.300000000003</v>
      </c>
      <c r="S10" s="1">
        <v>39128.1</v>
      </c>
      <c r="T10" s="1">
        <v>38975.399999999994</v>
      </c>
      <c r="U10" s="1">
        <v>38938.199999999997</v>
      </c>
      <c r="V10" s="1">
        <v>38742</v>
      </c>
      <c r="W10" s="1">
        <v>38592.899999999994</v>
      </c>
      <c r="X10" s="1">
        <v>35629.699999999997</v>
      </c>
      <c r="Y10" s="13">
        <v>35577.600000000006</v>
      </c>
      <c r="Z10" s="12">
        <v>35537.800000000003</v>
      </c>
      <c r="AA10" s="1">
        <v>35450.5</v>
      </c>
      <c r="AB10" s="1">
        <v>35447.199999999997</v>
      </c>
      <c r="AC10" s="1">
        <v>35464.199999999997</v>
      </c>
      <c r="AD10" s="1">
        <v>37860.1</v>
      </c>
      <c r="AE10" s="1">
        <v>37834</v>
      </c>
      <c r="AF10" s="1">
        <v>37833.199999999997</v>
      </c>
      <c r="AG10" s="1">
        <v>37759.199999999997</v>
      </c>
      <c r="AH10" s="1">
        <v>37741.899999999994</v>
      </c>
      <c r="AI10" s="1">
        <v>37722.199999999997</v>
      </c>
      <c r="AJ10" s="1">
        <v>36140.800000000003</v>
      </c>
      <c r="AK10" s="13">
        <v>36140.800000000003</v>
      </c>
    </row>
    <row r="11" spans="1:37">
      <c r="A11" s="38" t="s">
        <v>6</v>
      </c>
      <c r="B11" s="1">
        <v>1160.7</v>
      </c>
      <c r="C11" s="1">
        <v>1160.7</v>
      </c>
      <c r="D11" s="1">
        <v>1160.7</v>
      </c>
      <c r="E11" s="1">
        <v>1139.5999999999999</v>
      </c>
      <c r="F11" s="1">
        <v>865.6</v>
      </c>
      <c r="G11" s="1">
        <v>857.2</v>
      </c>
      <c r="H11" s="1">
        <v>856.40000000000009</v>
      </c>
      <c r="I11" s="1">
        <v>863.49999999999989</v>
      </c>
      <c r="J11" s="1">
        <v>782</v>
      </c>
      <c r="K11" s="1">
        <v>818.59999999999991</v>
      </c>
      <c r="L11" s="1">
        <v>1275.8999999999999</v>
      </c>
      <c r="M11" s="13">
        <v>1253</v>
      </c>
      <c r="N11" s="12">
        <v>1240.9000000000001</v>
      </c>
      <c r="O11" s="1">
        <v>1234</v>
      </c>
      <c r="P11" s="1">
        <v>1227.7</v>
      </c>
      <c r="Q11" s="1">
        <v>1192.2</v>
      </c>
      <c r="R11" s="1">
        <v>851.7</v>
      </c>
      <c r="S11" s="1">
        <v>858.9</v>
      </c>
      <c r="T11" s="1">
        <v>819.59999999999991</v>
      </c>
      <c r="U11" s="1">
        <v>834.8</v>
      </c>
      <c r="V11" s="1">
        <v>827.3</v>
      </c>
      <c r="W11" s="1">
        <v>812.69999999999993</v>
      </c>
      <c r="X11" s="1">
        <v>1070.9000000000001</v>
      </c>
      <c r="Y11" s="13">
        <v>1011.4</v>
      </c>
      <c r="Z11" s="12">
        <v>1008.0999999999999</v>
      </c>
      <c r="AA11" s="1">
        <v>996.2</v>
      </c>
      <c r="AB11" s="1">
        <v>976.5</v>
      </c>
      <c r="AC11" s="1">
        <v>953.7</v>
      </c>
      <c r="AD11" s="1">
        <v>845.19999999999993</v>
      </c>
      <c r="AE11" s="1">
        <v>835.2</v>
      </c>
      <c r="AF11" s="1">
        <v>835.5</v>
      </c>
      <c r="AG11" s="1">
        <v>791.3</v>
      </c>
      <c r="AH11" s="1">
        <v>814.10000000000014</v>
      </c>
      <c r="AI11" s="1">
        <v>800.09999999999991</v>
      </c>
      <c r="AJ11" s="1">
        <v>1098.0999999999999</v>
      </c>
      <c r="AK11" s="13">
        <v>1085.4000000000001</v>
      </c>
    </row>
    <row r="12" spans="1:37">
      <c r="A12" s="38" t="s">
        <v>7</v>
      </c>
      <c r="B12" s="1">
        <v>1357.8</v>
      </c>
      <c r="C12" s="1">
        <v>1357.8</v>
      </c>
      <c r="D12" s="1">
        <v>1357.8</v>
      </c>
      <c r="E12" s="1">
        <v>1187.5</v>
      </c>
      <c r="F12" s="1">
        <v>1158.8</v>
      </c>
      <c r="G12" s="1">
        <v>1143.7</v>
      </c>
      <c r="H12" s="1">
        <v>660.3</v>
      </c>
      <c r="I12" s="1">
        <v>832.2</v>
      </c>
      <c r="J12" s="1">
        <v>804.3</v>
      </c>
      <c r="K12" s="1">
        <v>1136.3</v>
      </c>
      <c r="L12" s="1">
        <v>1408.1999999999998</v>
      </c>
      <c r="M12" s="13">
        <v>1166.0999999999999</v>
      </c>
      <c r="N12" s="12">
        <v>1129</v>
      </c>
      <c r="O12" s="1">
        <v>1092.2</v>
      </c>
      <c r="P12" s="1">
        <v>1102.8</v>
      </c>
      <c r="Q12" s="1">
        <v>1415.9</v>
      </c>
      <c r="R12" s="1">
        <v>1188.1000000000001</v>
      </c>
      <c r="S12" s="1">
        <v>1187.6000000000001</v>
      </c>
      <c r="T12" s="1">
        <v>673.4</v>
      </c>
      <c r="U12" s="1">
        <v>854.9</v>
      </c>
      <c r="V12" s="1">
        <v>538.79999999999995</v>
      </c>
      <c r="W12" s="1">
        <v>1369.6000000000001</v>
      </c>
      <c r="X12" s="1">
        <v>1485.3</v>
      </c>
      <c r="Y12" s="13">
        <v>1471.8999999999999</v>
      </c>
      <c r="Z12" s="12">
        <v>1465.1</v>
      </c>
      <c r="AA12" s="1">
        <v>1376.6999999999998</v>
      </c>
      <c r="AB12" s="1">
        <v>1355.6</v>
      </c>
      <c r="AC12" s="1">
        <v>1197.8</v>
      </c>
      <c r="AD12" s="1">
        <v>1089.9000000000001</v>
      </c>
      <c r="AE12" s="1">
        <v>664.7</v>
      </c>
      <c r="AF12" s="1">
        <v>357.8</v>
      </c>
      <c r="AG12" s="1">
        <v>331.4</v>
      </c>
      <c r="AH12" s="1">
        <v>665</v>
      </c>
      <c r="AI12" s="1">
        <v>1089.9000000000001</v>
      </c>
      <c r="AJ12" s="1">
        <v>1089.9000000000001</v>
      </c>
      <c r="AK12" s="13">
        <v>1089.9000000000001</v>
      </c>
    </row>
    <row r="13" spans="1:37">
      <c r="A13" s="38" t="s">
        <v>55</v>
      </c>
      <c r="B13" s="12">
        <f t="shared" ref="B13:AK13" si="0">SUM(B10:B12)</f>
        <v>38089.599999999999</v>
      </c>
      <c r="C13" s="1">
        <f t="shared" si="0"/>
        <v>38089.599999999999</v>
      </c>
      <c r="D13" s="1">
        <f t="shared" si="0"/>
        <v>38089.599999999999</v>
      </c>
      <c r="E13" s="1">
        <f t="shared" si="0"/>
        <v>37898.200000000004</v>
      </c>
      <c r="F13" s="1">
        <f>SUM(F10:F12)</f>
        <v>40456.600000000006</v>
      </c>
      <c r="G13" s="1">
        <f t="shared" si="0"/>
        <v>40676.19999999999</v>
      </c>
      <c r="H13" s="1">
        <f t="shared" si="0"/>
        <v>40261.700000000004</v>
      </c>
      <c r="I13" s="1">
        <f t="shared" si="0"/>
        <v>40439.099999999991</v>
      </c>
      <c r="J13" s="1">
        <f t="shared" si="0"/>
        <v>40285.199999999997</v>
      </c>
      <c r="K13" s="1">
        <f t="shared" si="0"/>
        <v>40664.400000000001</v>
      </c>
      <c r="L13" s="1">
        <f t="shared" si="0"/>
        <v>39407.4</v>
      </c>
      <c r="M13" s="13">
        <f t="shared" si="0"/>
        <v>39162.5</v>
      </c>
      <c r="N13" s="12">
        <f t="shared" si="0"/>
        <v>39064.700000000004</v>
      </c>
      <c r="O13" s="1">
        <f t="shared" si="0"/>
        <v>39034.899999999994</v>
      </c>
      <c r="P13" s="1">
        <f t="shared" si="0"/>
        <v>38660.700000000004</v>
      </c>
      <c r="Q13" s="1">
        <f t="shared" si="0"/>
        <v>38875.299999999996</v>
      </c>
      <c r="R13" s="1">
        <f t="shared" si="0"/>
        <v>41187.1</v>
      </c>
      <c r="S13" s="1">
        <f t="shared" si="0"/>
        <v>41174.6</v>
      </c>
      <c r="T13" s="1">
        <f t="shared" si="0"/>
        <v>40468.399999999994</v>
      </c>
      <c r="U13" s="1">
        <f t="shared" si="0"/>
        <v>40627.9</v>
      </c>
      <c r="V13" s="1">
        <f t="shared" si="0"/>
        <v>40108.100000000006</v>
      </c>
      <c r="W13" s="1">
        <f t="shared" si="0"/>
        <v>40775.19999999999</v>
      </c>
      <c r="X13" s="1">
        <f t="shared" si="0"/>
        <v>38185.9</v>
      </c>
      <c r="Y13" s="13">
        <f t="shared" si="0"/>
        <v>38060.900000000009</v>
      </c>
      <c r="Z13" s="12">
        <f t="shared" si="0"/>
        <v>38011</v>
      </c>
      <c r="AA13" s="1">
        <f t="shared" si="0"/>
        <v>37823.399999999994</v>
      </c>
      <c r="AB13" s="1">
        <f t="shared" si="0"/>
        <v>37779.299999999996</v>
      </c>
      <c r="AC13" s="1">
        <f t="shared" si="0"/>
        <v>37615.699999999997</v>
      </c>
      <c r="AD13" s="1">
        <f t="shared" si="0"/>
        <v>39795.199999999997</v>
      </c>
      <c r="AE13" s="1">
        <f t="shared" si="0"/>
        <v>39333.899999999994</v>
      </c>
      <c r="AF13" s="1">
        <f t="shared" si="0"/>
        <v>39026.5</v>
      </c>
      <c r="AG13" s="1">
        <f t="shared" si="0"/>
        <v>38881.9</v>
      </c>
      <c r="AH13" s="1">
        <f t="shared" si="0"/>
        <v>39220.999999999993</v>
      </c>
      <c r="AI13" s="1">
        <f t="shared" si="0"/>
        <v>39612.199999999997</v>
      </c>
      <c r="AJ13" s="1">
        <f t="shared" si="0"/>
        <v>38328.800000000003</v>
      </c>
      <c r="AK13" s="13">
        <f t="shared" si="0"/>
        <v>38316.100000000006</v>
      </c>
    </row>
    <row r="14" spans="1:37">
      <c r="A14" s="61" t="s">
        <v>50</v>
      </c>
      <c r="B14" s="62">
        <f>TRUNC(B13/(1-B9),1)</f>
        <v>42139.1</v>
      </c>
      <c r="C14" s="63">
        <f t="shared" ref="C14:AK14" si="1">TRUNC(C13/(1-C9),1)</f>
        <v>42139.1</v>
      </c>
      <c r="D14" s="63">
        <f t="shared" si="1"/>
        <v>42139.1</v>
      </c>
      <c r="E14" s="63">
        <f t="shared" si="1"/>
        <v>41927.4</v>
      </c>
      <c r="F14" s="63">
        <f>TRUNC(F13/(1-F9),1)</f>
        <v>44487.1</v>
      </c>
      <c r="G14" s="63">
        <f t="shared" si="1"/>
        <v>44728.6</v>
      </c>
      <c r="H14" s="63">
        <f t="shared" si="1"/>
        <v>44272.800000000003</v>
      </c>
      <c r="I14" s="63">
        <f t="shared" si="1"/>
        <v>44467.8</v>
      </c>
      <c r="J14" s="63">
        <f t="shared" si="1"/>
        <v>44298.6</v>
      </c>
      <c r="K14" s="63">
        <f t="shared" si="1"/>
        <v>44715.6</v>
      </c>
      <c r="L14" s="63">
        <f t="shared" si="1"/>
        <v>43087</v>
      </c>
      <c r="M14" s="64">
        <f t="shared" si="1"/>
        <v>42819.199999999997</v>
      </c>
      <c r="N14" s="62">
        <f t="shared" si="1"/>
        <v>42712.3</v>
      </c>
      <c r="O14" s="63">
        <f t="shared" si="1"/>
        <v>42679.7</v>
      </c>
      <c r="P14" s="63">
        <f t="shared" si="1"/>
        <v>42270.6</v>
      </c>
      <c r="Q14" s="63">
        <f t="shared" si="1"/>
        <v>42505.2</v>
      </c>
      <c r="R14" s="63">
        <f t="shared" si="1"/>
        <v>44440.1</v>
      </c>
      <c r="S14" s="63">
        <f t="shared" si="1"/>
        <v>44426.6</v>
      </c>
      <c r="T14" s="63">
        <f t="shared" si="1"/>
        <v>43664.6</v>
      </c>
      <c r="U14" s="63">
        <f t="shared" si="1"/>
        <v>43836.7</v>
      </c>
      <c r="V14" s="63">
        <f t="shared" si="1"/>
        <v>43275.8</v>
      </c>
      <c r="W14" s="63">
        <f t="shared" si="1"/>
        <v>43995.6</v>
      </c>
      <c r="X14" s="63">
        <f t="shared" si="1"/>
        <v>41999.4</v>
      </c>
      <c r="Y14" s="64">
        <f t="shared" si="1"/>
        <v>41861.9</v>
      </c>
      <c r="Z14" s="62">
        <f t="shared" si="1"/>
        <v>41807</v>
      </c>
      <c r="AA14" s="63">
        <f t="shared" si="1"/>
        <v>41600.699999999997</v>
      </c>
      <c r="AB14" s="63">
        <f t="shared" si="1"/>
        <v>41552.199999999997</v>
      </c>
      <c r="AC14" s="63">
        <f t="shared" si="1"/>
        <v>41372.300000000003</v>
      </c>
      <c r="AD14" s="63">
        <f t="shared" si="1"/>
        <v>43401.8</v>
      </c>
      <c r="AE14" s="63">
        <f t="shared" si="1"/>
        <v>42898.7</v>
      </c>
      <c r="AF14" s="63">
        <f t="shared" si="1"/>
        <v>42563.5</v>
      </c>
      <c r="AG14" s="63">
        <f t="shared" si="1"/>
        <v>42405.8</v>
      </c>
      <c r="AH14" s="63">
        <f t="shared" si="1"/>
        <v>42775.6</v>
      </c>
      <c r="AI14" s="63">
        <f t="shared" si="1"/>
        <v>43202.3</v>
      </c>
      <c r="AJ14" s="63">
        <f t="shared" si="1"/>
        <v>42077.9</v>
      </c>
      <c r="AK14" s="64">
        <f t="shared" si="1"/>
        <v>42064</v>
      </c>
    </row>
    <row r="15" spans="1:37">
      <c r="A15" s="38" t="s">
        <v>63</v>
      </c>
      <c r="B15" s="51">
        <v>0</v>
      </c>
      <c r="C15" s="47">
        <v>0</v>
      </c>
      <c r="D15" s="47">
        <v>0</v>
      </c>
      <c r="E15" s="47">
        <v>0</v>
      </c>
      <c r="F15" s="47">
        <v>-49.3</v>
      </c>
      <c r="G15" s="47">
        <v>-423.5</v>
      </c>
      <c r="H15" s="47">
        <v>-498.5</v>
      </c>
      <c r="I15" s="47">
        <v>-498.5</v>
      </c>
      <c r="J15" s="47">
        <v>-572.79999999999995</v>
      </c>
      <c r="K15" s="47">
        <v>-572.79999999999995</v>
      </c>
      <c r="L15" s="47">
        <v>-595</v>
      </c>
      <c r="M15" s="52">
        <v>-595</v>
      </c>
      <c r="N15" s="51">
        <v>0</v>
      </c>
      <c r="O15" s="47">
        <v>0</v>
      </c>
      <c r="P15" s="47">
        <v>0</v>
      </c>
      <c r="Q15" s="47">
        <v>0</v>
      </c>
      <c r="R15" s="47">
        <v>0</v>
      </c>
      <c r="S15" s="47">
        <v>0</v>
      </c>
      <c r="T15" s="47">
        <v>166.6</v>
      </c>
      <c r="U15" s="47">
        <v>166.6</v>
      </c>
      <c r="V15" s="47">
        <v>351</v>
      </c>
      <c r="W15" s="47">
        <v>529.70000000000005</v>
      </c>
      <c r="X15" s="47">
        <v>549.4</v>
      </c>
      <c r="Y15" s="52">
        <v>669.6</v>
      </c>
      <c r="Z15" s="51">
        <v>0</v>
      </c>
      <c r="AA15" s="47">
        <v>0</v>
      </c>
      <c r="AB15" s="47">
        <v>0</v>
      </c>
      <c r="AC15" s="47">
        <v>0</v>
      </c>
      <c r="AD15" s="47">
        <v>-18.3</v>
      </c>
      <c r="AE15" s="47">
        <v>3.5</v>
      </c>
      <c r="AF15" s="47">
        <v>3.5</v>
      </c>
      <c r="AG15" s="47">
        <v>97.4</v>
      </c>
      <c r="AH15" s="47">
        <v>97.4</v>
      </c>
      <c r="AI15" s="47">
        <v>99</v>
      </c>
      <c r="AJ15" s="47">
        <v>-482.3</v>
      </c>
      <c r="AK15" s="52">
        <v>-482.3</v>
      </c>
    </row>
    <row r="16" spans="1:37">
      <c r="A16" s="58" t="s">
        <v>53</v>
      </c>
      <c r="B16" s="53">
        <v>-1000</v>
      </c>
      <c r="C16" s="48">
        <v>-1000</v>
      </c>
      <c r="D16" s="48">
        <v>-1000</v>
      </c>
      <c r="E16" s="48">
        <v>-1000</v>
      </c>
      <c r="F16" s="48">
        <v>-1000</v>
      </c>
      <c r="G16" s="48">
        <v>-1000</v>
      </c>
      <c r="H16" s="48">
        <v>-1000</v>
      </c>
      <c r="I16" s="48">
        <v>-1000</v>
      </c>
      <c r="J16" s="48">
        <v>-1000</v>
      </c>
      <c r="K16" s="48">
        <v>-1000</v>
      </c>
      <c r="L16" s="48">
        <v>-1000</v>
      </c>
      <c r="M16" s="54">
        <v>-1000</v>
      </c>
      <c r="N16" s="53">
        <v>-1000</v>
      </c>
      <c r="O16" s="48">
        <v>-1000</v>
      </c>
      <c r="P16" s="48">
        <v>-1000</v>
      </c>
      <c r="Q16" s="48">
        <v>-1000</v>
      </c>
      <c r="R16" s="48">
        <v>-1000</v>
      </c>
      <c r="S16" s="48">
        <v>-1000</v>
      </c>
      <c r="T16" s="48">
        <v>-1000</v>
      </c>
      <c r="U16" s="48">
        <v>-1000</v>
      </c>
      <c r="V16" s="48">
        <v>-1000</v>
      </c>
      <c r="W16" s="48">
        <v>-1000</v>
      </c>
      <c r="X16" s="48"/>
      <c r="Y16" s="54"/>
      <c r="Z16" s="53"/>
      <c r="AA16" s="48"/>
      <c r="AB16" s="48"/>
      <c r="AC16" s="48"/>
      <c r="AD16" s="48"/>
      <c r="AE16" s="48"/>
      <c r="AF16" s="48"/>
      <c r="AG16" s="48"/>
      <c r="AH16" s="48"/>
      <c r="AI16" s="48"/>
      <c r="AJ16" s="48"/>
      <c r="AK16" s="54"/>
    </row>
    <row r="17" spans="1:37">
      <c r="A17" s="65" t="s">
        <v>56</v>
      </c>
      <c r="B17" s="66">
        <v>-1000</v>
      </c>
      <c r="C17" s="67">
        <v>-1000</v>
      </c>
      <c r="D17" s="67">
        <v>-1000</v>
      </c>
      <c r="E17" s="67">
        <v>-1000</v>
      </c>
      <c r="F17" s="67">
        <v>-1000</v>
      </c>
      <c r="G17" s="67">
        <v>-1000</v>
      </c>
      <c r="H17" s="67">
        <v>-1000</v>
      </c>
      <c r="I17" s="67">
        <v>-1000</v>
      </c>
      <c r="J17" s="67">
        <v>-1000</v>
      </c>
      <c r="K17" s="67">
        <v>-1000</v>
      </c>
      <c r="L17" s="67">
        <v>-1000</v>
      </c>
      <c r="M17" s="68">
        <v>-1000</v>
      </c>
      <c r="N17" s="66">
        <v>-1000</v>
      </c>
      <c r="O17" s="67">
        <v>-1000</v>
      </c>
      <c r="P17" s="67">
        <v>-1000</v>
      </c>
      <c r="Q17" s="67">
        <v>-1000</v>
      </c>
      <c r="R17" s="67">
        <v>-1000</v>
      </c>
      <c r="S17" s="67">
        <v>-1000</v>
      </c>
      <c r="T17" s="67">
        <v>-1000</v>
      </c>
      <c r="U17" s="67">
        <v>-1000</v>
      </c>
      <c r="V17" s="67">
        <v>-1000</v>
      </c>
      <c r="W17" s="67">
        <v>-1000</v>
      </c>
      <c r="X17" s="67"/>
      <c r="Y17" s="68"/>
      <c r="Z17" s="66"/>
      <c r="AA17" s="67"/>
      <c r="AB17" s="67"/>
      <c r="AC17" s="67"/>
      <c r="AD17" s="67"/>
      <c r="AE17" s="67"/>
      <c r="AF17" s="67"/>
      <c r="AG17" s="67"/>
      <c r="AH17" s="67"/>
      <c r="AI17" s="67"/>
      <c r="AJ17" s="67"/>
      <c r="AK17" s="68"/>
    </row>
    <row r="18" spans="1:37">
      <c r="A18" s="38" t="s">
        <v>51</v>
      </c>
      <c r="B18" s="12">
        <f>SUM(B14:B17)</f>
        <v>40139.1</v>
      </c>
      <c r="C18" s="1">
        <f t="shared" ref="C18:AK18" si="2">SUM(C14:C17)</f>
        <v>40139.1</v>
      </c>
      <c r="D18" s="1">
        <f t="shared" si="2"/>
        <v>40139.1</v>
      </c>
      <c r="E18" s="1">
        <f t="shared" si="2"/>
        <v>39927.4</v>
      </c>
      <c r="F18" s="1">
        <f>SUM(F14:F17)</f>
        <v>42437.799999999996</v>
      </c>
      <c r="G18" s="1">
        <f t="shared" si="2"/>
        <v>42305.1</v>
      </c>
      <c r="H18" s="1">
        <f t="shared" si="2"/>
        <v>41774.300000000003</v>
      </c>
      <c r="I18" s="1">
        <f t="shared" si="2"/>
        <v>41969.3</v>
      </c>
      <c r="J18" s="1">
        <f t="shared" si="2"/>
        <v>41725.799999999996</v>
      </c>
      <c r="K18" s="1">
        <f t="shared" si="2"/>
        <v>42142.799999999996</v>
      </c>
      <c r="L18" s="1">
        <f t="shared" si="2"/>
        <v>40492</v>
      </c>
      <c r="M18" s="13">
        <f t="shared" si="2"/>
        <v>40224.199999999997</v>
      </c>
      <c r="N18" s="12">
        <f t="shared" si="2"/>
        <v>40712.300000000003</v>
      </c>
      <c r="O18" s="1">
        <f t="shared" si="2"/>
        <v>40679.699999999997</v>
      </c>
      <c r="P18" s="1">
        <f t="shared" si="2"/>
        <v>40270.6</v>
      </c>
      <c r="Q18" s="1">
        <f t="shared" si="2"/>
        <v>40505.199999999997</v>
      </c>
      <c r="R18" s="1">
        <f t="shared" si="2"/>
        <v>42440.1</v>
      </c>
      <c r="S18" s="1">
        <f t="shared" si="2"/>
        <v>42426.6</v>
      </c>
      <c r="T18" s="1">
        <f t="shared" si="2"/>
        <v>41831.199999999997</v>
      </c>
      <c r="U18" s="1">
        <f t="shared" si="2"/>
        <v>42003.299999999996</v>
      </c>
      <c r="V18" s="1">
        <f t="shared" si="2"/>
        <v>41626.800000000003</v>
      </c>
      <c r="W18" s="1">
        <f t="shared" si="2"/>
        <v>42525.299999999996</v>
      </c>
      <c r="X18" s="1">
        <f t="shared" si="2"/>
        <v>42548.800000000003</v>
      </c>
      <c r="Y18" s="13">
        <f t="shared" si="2"/>
        <v>42531.5</v>
      </c>
      <c r="Z18" s="12">
        <f t="shared" si="2"/>
        <v>41807</v>
      </c>
      <c r="AA18" s="1">
        <f t="shared" si="2"/>
        <v>41600.699999999997</v>
      </c>
      <c r="AB18" s="1">
        <f t="shared" si="2"/>
        <v>41552.199999999997</v>
      </c>
      <c r="AC18" s="1">
        <f t="shared" si="2"/>
        <v>41372.300000000003</v>
      </c>
      <c r="AD18" s="1">
        <f t="shared" si="2"/>
        <v>43383.5</v>
      </c>
      <c r="AE18" s="1">
        <f t="shared" si="2"/>
        <v>42902.2</v>
      </c>
      <c r="AF18" s="1">
        <f t="shared" si="2"/>
        <v>42567</v>
      </c>
      <c r="AG18" s="1">
        <f t="shared" si="2"/>
        <v>42503.200000000004</v>
      </c>
      <c r="AH18" s="1">
        <f t="shared" si="2"/>
        <v>42873</v>
      </c>
      <c r="AI18" s="1">
        <f t="shared" si="2"/>
        <v>43301.3</v>
      </c>
      <c r="AJ18" s="1">
        <f t="shared" si="2"/>
        <v>41595.599999999999</v>
      </c>
      <c r="AK18" s="13">
        <f t="shared" si="2"/>
        <v>41581.699999999997</v>
      </c>
    </row>
    <row r="19" spans="1:37">
      <c r="A19" s="58" t="s">
        <v>52</v>
      </c>
      <c r="B19" s="40"/>
      <c r="C19" s="41"/>
      <c r="D19" s="41"/>
      <c r="E19" s="41"/>
      <c r="F19" s="41"/>
      <c r="G19" s="41"/>
      <c r="H19" s="41"/>
      <c r="I19" s="41"/>
      <c r="J19" s="41"/>
      <c r="K19" s="41"/>
      <c r="L19" s="41"/>
      <c r="M19" s="42"/>
      <c r="N19" s="40"/>
      <c r="O19" s="41"/>
      <c r="P19" s="41"/>
      <c r="Q19" s="41"/>
      <c r="R19" s="41"/>
      <c r="S19" s="41"/>
      <c r="T19" s="41"/>
      <c r="U19" s="41"/>
      <c r="V19" s="41"/>
      <c r="W19" s="41"/>
      <c r="X19" s="44">
        <v>-1000</v>
      </c>
      <c r="Y19" s="45">
        <v>-1000</v>
      </c>
      <c r="Z19" s="40"/>
      <c r="AA19" s="41"/>
      <c r="AB19" s="41"/>
      <c r="AC19" s="41"/>
      <c r="AD19" s="41"/>
      <c r="AE19" s="41"/>
      <c r="AF19" s="41"/>
      <c r="AG19" s="41"/>
      <c r="AH19" s="41"/>
      <c r="AI19" s="41"/>
      <c r="AJ19" s="41"/>
      <c r="AK19" s="42"/>
    </row>
    <row r="20" spans="1:37">
      <c r="A20" s="58" t="s">
        <v>57</v>
      </c>
      <c r="B20" s="40"/>
      <c r="C20" s="41"/>
      <c r="D20" s="41"/>
      <c r="E20" s="41"/>
      <c r="F20" s="41"/>
      <c r="G20" s="41"/>
      <c r="H20" s="41"/>
      <c r="I20" s="41"/>
      <c r="J20" s="41"/>
      <c r="K20" s="41"/>
      <c r="L20" s="41"/>
      <c r="M20" s="42"/>
      <c r="N20" s="40"/>
      <c r="O20" s="41"/>
      <c r="P20" s="41"/>
      <c r="Q20" s="41"/>
      <c r="R20" s="41"/>
      <c r="S20" s="41"/>
      <c r="T20" s="41"/>
      <c r="U20" s="41"/>
      <c r="V20" s="41"/>
      <c r="W20" s="41"/>
      <c r="X20" s="44">
        <v>-1000</v>
      </c>
      <c r="Y20" s="45">
        <v>-1000</v>
      </c>
      <c r="Z20" s="40"/>
      <c r="AA20" s="41"/>
      <c r="AB20" s="41"/>
      <c r="AC20" s="41"/>
      <c r="AD20" s="41"/>
      <c r="AE20" s="41"/>
      <c r="AF20" s="41"/>
      <c r="AG20" s="41"/>
      <c r="AH20" s="41"/>
      <c r="AI20" s="41"/>
      <c r="AJ20" s="41"/>
      <c r="AK20" s="42"/>
    </row>
    <row r="21" spans="1:37">
      <c r="A21" s="59" t="s">
        <v>8</v>
      </c>
      <c r="B21" s="17">
        <f t="shared" ref="B21:AK21" si="3">SUM(B19:B20)</f>
        <v>0</v>
      </c>
      <c r="C21" s="18">
        <f t="shared" si="3"/>
        <v>0</v>
      </c>
      <c r="D21" s="18">
        <f t="shared" si="3"/>
        <v>0</v>
      </c>
      <c r="E21" s="18">
        <f t="shared" si="3"/>
        <v>0</v>
      </c>
      <c r="F21" s="18">
        <f t="shared" si="3"/>
        <v>0</v>
      </c>
      <c r="G21" s="18">
        <f t="shared" si="3"/>
        <v>0</v>
      </c>
      <c r="H21" s="18">
        <f t="shared" si="3"/>
        <v>0</v>
      </c>
      <c r="I21" s="18">
        <f t="shared" si="3"/>
        <v>0</v>
      </c>
      <c r="J21" s="18">
        <f t="shared" si="3"/>
        <v>0</v>
      </c>
      <c r="K21" s="18">
        <f t="shared" si="3"/>
        <v>0</v>
      </c>
      <c r="L21" s="18">
        <f t="shared" si="3"/>
        <v>0</v>
      </c>
      <c r="M21" s="60">
        <f t="shared" si="3"/>
        <v>0</v>
      </c>
      <c r="N21" s="17">
        <f t="shared" si="3"/>
        <v>0</v>
      </c>
      <c r="O21" s="18">
        <f t="shared" si="3"/>
        <v>0</v>
      </c>
      <c r="P21" s="18">
        <f t="shared" si="3"/>
        <v>0</v>
      </c>
      <c r="Q21" s="18">
        <f t="shared" si="3"/>
        <v>0</v>
      </c>
      <c r="R21" s="18">
        <f t="shared" si="3"/>
        <v>0</v>
      </c>
      <c r="S21" s="18">
        <f t="shared" si="3"/>
        <v>0</v>
      </c>
      <c r="T21" s="18">
        <f t="shared" si="3"/>
        <v>0</v>
      </c>
      <c r="U21" s="18">
        <f t="shared" si="3"/>
        <v>0</v>
      </c>
      <c r="V21" s="18">
        <f t="shared" si="3"/>
        <v>0</v>
      </c>
      <c r="W21" s="18">
        <f t="shared" si="3"/>
        <v>0</v>
      </c>
      <c r="X21" s="18">
        <f t="shared" si="3"/>
        <v>-2000</v>
      </c>
      <c r="Y21" s="60">
        <f t="shared" si="3"/>
        <v>-2000</v>
      </c>
      <c r="Z21" s="17">
        <f t="shared" si="3"/>
        <v>0</v>
      </c>
      <c r="AA21" s="18">
        <f t="shared" si="3"/>
        <v>0</v>
      </c>
      <c r="AB21" s="18">
        <f t="shared" si="3"/>
        <v>0</v>
      </c>
      <c r="AC21" s="18">
        <f t="shared" si="3"/>
        <v>0</v>
      </c>
      <c r="AD21" s="18">
        <f t="shared" si="3"/>
        <v>0</v>
      </c>
      <c r="AE21" s="18">
        <f t="shared" si="3"/>
        <v>0</v>
      </c>
      <c r="AF21" s="18">
        <f t="shared" si="3"/>
        <v>0</v>
      </c>
      <c r="AG21" s="18">
        <f t="shared" si="3"/>
        <v>0</v>
      </c>
      <c r="AH21" s="18">
        <f t="shared" si="3"/>
        <v>0</v>
      </c>
      <c r="AI21" s="18">
        <f t="shared" si="3"/>
        <v>0</v>
      </c>
      <c r="AJ21" s="18">
        <f t="shared" si="3"/>
        <v>0</v>
      </c>
      <c r="AK21" s="60">
        <f t="shared" si="3"/>
        <v>0</v>
      </c>
    </row>
    <row r="22" spans="1:37">
      <c r="A22" s="39" t="s">
        <v>58</v>
      </c>
      <c r="B22" s="22">
        <f>B18+B21</f>
        <v>40139.1</v>
      </c>
      <c r="C22" s="23">
        <f t="shared" ref="C22:AK22" si="4">C18+C21</f>
        <v>40139.1</v>
      </c>
      <c r="D22" s="23">
        <f t="shared" si="4"/>
        <v>40139.1</v>
      </c>
      <c r="E22" s="23">
        <f t="shared" si="4"/>
        <v>39927.4</v>
      </c>
      <c r="F22" s="23">
        <f t="shared" si="4"/>
        <v>42437.799999999996</v>
      </c>
      <c r="G22" s="23">
        <f t="shared" si="4"/>
        <v>42305.1</v>
      </c>
      <c r="H22" s="23">
        <f t="shared" si="4"/>
        <v>41774.300000000003</v>
      </c>
      <c r="I22" s="23">
        <f t="shared" si="4"/>
        <v>41969.3</v>
      </c>
      <c r="J22" s="23">
        <f t="shared" si="4"/>
        <v>41725.799999999996</v>
      </c>
      <c r="K22" s="23">
        <f t="shared" si="4"/>
        <v>42142.799999999996</v>
      </c>
      <c r="L22" s="23">
        <f t="shared" si="4"/>
        <v>40492</v>
      </c>
      <c r="M22" s="24">
        <f t="shared" si="4"/>
        <v>40224.199999999997</v>
      </c>
      <c r="N22" s="22">
        <f t="shared" si="4"/>
        <v>40712.300000000003</v>
      </c>
      <c r="O22" s="23">
        <f t="shared" si="4"/>
        <v>40679.699999999997</v>
      </c>
      <c r="P22" s="23">
        <f t="shared" si="4"/>
        <v>40270.6</v>
      </c>
      <c r="Q22" s="23">
        <f t="shared" si="4"/>
        <v>40505.199999999997</v>
      </c>
      <c r="R22" s="23">
        <f t="shared" si="4"/>
        <v>42440.1</v>
      </c>
      <c r="S22" s="23">
        <f t="shared" si="4"/>
        <v>42426.6</v>
      </c>
      <c r="T22" s="23">
        <f t="shared" si="4"/>
        <v>41831.199999999997</v>
      </c>
      <c r="U22" s="23">
        <f t="shared" si="4"/>
        <v>42003.299999999996</v>
      </c>
      <c r="V22" s="23">
        <f t="shared" si="4"/>
        <v>41626.800000000003</v>
      </c>
      <c r="W22" s="23">
        <f t="shared" si="4"/>
        <v>42525.299999999996</v>
      </c>
      <c r="X22" s="23">
        <f t="shared" si="4"/>
        <v>40548.800000000003</v>
      </c>
      <c r="Y22" s="24">
        <f t="shared" si="4"/>
        <v>40531.5</v>
      </c>
      <c r="Z22" s="22">
        <f t="shared" si="4"/>
        <v>41807</v>
      </c>
      <c r="AA22" s="23">
        <f t="shared" si="4"/>
        <v>41600.699999999997</v>
      </c>
      <c r="AB22" s="23">
        <f t="shared" si="4"/>
        <v>41552.199999999997</v>
      </c>
      <c r="AC22" s="23">
        <f t="shared" si="4"/>
        <v>41372.300000000003</v>
      </c>
      <c r="AD22" s="23">
        <f t="shared" si="4"/>
        <v>43383.5</v>
      </c>
      <c r="AE22" s="23">
        <f t="shared" si="4"/>
        <v>42902.2</v>
      </c>
      <c r="AF22" s="23">
        <f t="shared" si="4"/>
        <v>42567</v>
      </c>
      <c r="AG22" s="23">
        <f t="shared" si="4"/>
        <v>42503.200000000004</v>
      </c>
      <c r="AH22" s="23">
        <f t="shared" si="4"/>
        <v>42873</v>
      </c>
      <c r="AI22" s="23">
        <f t="shared" si="4"/>
        <v>43301.3</v>
      </c>
      <c r="AJ22" s="23">
        <f t="shared" si="4"/>
        <v>41595.599999999999</v>
      </c>
      <c r="AK22" s="24">
        <f t="shared" si="4"/>
        <v>41581.699999999997</v>
      </c>
    </row>
    <row r="23" spans="1:37">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spans="1:37">
      <c r="A24" s="1"/>
      <c r="B24" s="43"/>
      <c r="N24" s="43"/>
      <c r="O24" s="1"/>
      <c r="P24" s="1"/>
      <c r="Q24" s="1"/>
      <c r="R24" s="1"/>
      <c r="S24" s="1"/>
      <c r="T24" s="1"/>
      <c r="U24" s="1"/>
      <c r="V24" s="1"/>
      <c r="W24" s="1"/>
      <c r="X24" s="1"/>
      <c r="Y24" s="1"/>
      <c r="Z24" s="1"/>
      <c r="AA24" s="1"/>
      <c r="AB24" s="1"/>
      <c r="AC24" s="1"/>
      <c r="AD24" s="1"/>
      <c r="AE24" s="1"/>
      <c r="AF24" s="1"/>
      <c r="AG24" s="1"/>
      <c r="AH24" s="1"/>
      <c r="AI24" s="1"/>
      <c r="AJ24" s="1"/>
      <c r="AK24" s="1"/>
    </row>
    <row r="25" spans="1:37">
      <c r="A25" s="7"/>
      <c r="B25" s="15"/>
      <c r="C25" s="15"/>
      <c r="D25" s="15"/>
      <c r="E25" s="15"/>
      <c r="F25" s="15"/>
      <c r="G25" s="15"/>
      <c r="H25" s="15"/>
      <c r="I25" s="15"/>
      <c r="J25" s="15"/>
      <c r="K25" s="15"/>
      <c r="L25" s="15"/>
      <c r="M25" s="15"/>
      <c r="N25" s="15"/>
    </row>
    <row r="27" spans="1:37">
      <c r="N27" s="43"/>
    </row>
    <row r="28" spans="1:37">
      <c r="N28" s="43"/>
    </row>
  </sheetData>
  <mergeCells count="3">
    <mergeCell ref="B7:M7"/>
    <mergeCell ref="N7:Y7"/>
    <mergeCell ref="Z7:AK7"/>
  </mergeCells>
  <pageMargins left="0.7" right="0.7" top="0.75" bottom="0.75" header="0.3" footer="0.3"/>
  <pageSetup scale="28"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AK25"/>
  <sheetViews>
    <sheetView zoomScale="80" zoomScaleNormal="80" workbookViewId="0"/>
  </sheetViews>
  <sheetFormatPr defaultRowHeight="15"/>
  <cols>
    <col min="1" max="1" width="41" style="4" customWidth="1"/>
    <col min="2" max="17" width="10.5703125" style="4" bestFit="1" customWidth="1"/>
    <col min="18" max="18" width="10.140625" style="4" bestFit="1" customWidth="1"/>
    <col min="19" max="25" width="10.5703125" style="4" bestFit="1" customWidth="1"/>
    <col min="26" max="37" width="10.5703125" style="18" bestFit="1" customWidth="1"/>
    <col min="38" max="16384" width="9.140625" style="4"/>
  </cols>
  <sheetData>
    <row r="1" spans="1:37" s="7" customFormat="1">
      <c r="A1" s="5" t="s">
        <v>35</v>
      </c>
      <c r="B1" s="6">
        <f>ROUND(AVERAGE(B4,N4),3)</f>
        <v>1.0580000000000001</v>
      </c>
      <c r="Z1" s="8"/>
      <c r="AA1" s="8"/>
      <c r="AB1" s="8"/>
      <c r="AC1" s="8"/>
      <c r="AD1" s="8"/>
      <c r="AE1" s="8"/>
      <c r="AF1" s="8"/>
      <c r="AG1" s="8"/>
      <c r="AH1" s="8"/>
      <c r="AI1" s="8"/>
      <c r="AJ1" s="8"/>
      <c r="AK1" s="8"/>
    </row>
    <row r="2" spans="1:37" s="7" customFormat="1">
      <c r="A2" s="5" t="s">
        <v>36</v>
      </c>
      <c r="B2" s="6">
        <f>ROUND(AVERAGE(B5,N5),3)</f>
        <v>1.046</v>
      </c>
      <c r="Z2" s="8"/>
      <c r="AA2" s="8"/>
      <c r="AB2" s="8"/>
      <c r="AC2" s="8"/>
      <c r="AD2" s="8"/>
      <c r="AE2" s="8"/>
      <c r="AF2" s="8"/>
      <c r="AG2" s="8"/>
      <c r="AH2" s="8"/>
      <c r="AI2" s="8"/>
      <c r="AJ2" s="8"/>
      <c r="AK2" s="8"/>
    </row>
    <row r="3" spans="1:37" s="7" customFormat="1">
      <c r="Z3" s="8"/>
      <c r="AA3" s="8"/>
      <c r="AB3" s="8"/>
      <c r="AC3" s="8"/>
      <c r="AD3" s="8"/>
      <c r="AE3" s="8"/>
      <c r="AF3" s="8"/>
      <c r="AG3" s="8"/>
      <c r="AH3" s="8"/>
      <c r="AI3" s="8"/>
      <c r="AJ3" s="8"/>
      <c r="AK3" s="8"/>
    </row>
    <row r="4" spans="1:37" s="7" customFormat="1">
      <c r="A4" s="5" t="s">
        <v>37</v>
      </c>
      <c r="B4" s="6">
        <f>AVERAGE(F19:K19)/AVERAGE(B19:E19,L19:M19)</f>
        <v>1.0659295437438114</v>
      </c>
      <c r="N4" s="6">
        <f>AVERAGE(R19:W19)/AVERAGE(N19:Q19,X19:Y19)</f>
        <v>1.0497321764317589</v>
      </c>
      <c r="Z4" s="6"/>
      <c r="AA4" s="8"/>
      <c r="AB4" s="8"/>
      <c r="AC4" s="8"/>
      <c r="AD4" s="8"/>
      <c r="AE4" s="8"/>
      <c r="AF4" s="8"/>
      <c r="AG4" s="8"/>
      <c r="AH4" s="8"/>
      <c r="AI4" s="8"/>
      <c r="AJ4" s="8"/>
      <c r="AK4" s="8"/>
    </row>
    <row r="5" spans="1:37" s="7" customFormat="1">
      <c r="A5" s="5" t="s">
        <v>38</v>
      </c>
      <c r="B5" s="6">
        <f>AVERAGE(F16:K16)/AVERAGE(B16:E16,L16:M16)</f>
        <v>1.0659295437438114</v>
      </c>
      <c r="N5" s="6">
        <f>AVERAGE(R16:W16)/AVERAGE(N16:Q16,X16:Y16)</f>
        <v>1.0258464254955566</v>
      </c>
      <c r="Z5" s="6"/>
      <c r="AA5" s="8"/>
      <c r="AB5" s="8"/>
      <c r="AC5" s="8"/>
      <c r="AD5" s="8"/>
      <c r="AE5" s="8"/>
      <c r="AF5" s="8"/>
      <c r="AG5" s="8"/>
      <c r="AH5" s="8"/>
      <c r="AI5" s="8"/>
      <c r="AJ5" s="8"/>
      <c r="AK5" s="8"/>
    </row>
    <row r="6" spans="1:37" s="7" customFormat="1">
      <c r="A6" s="5"/>
      <c r="B6" s="6"/>
      <c r="N6" s="6"/>
      <c r="Z6" s="6"/>
      <c r="AA6" s="8"/>
      <c r="AB6" s="8"/>
      <c r="AC6" s="8"/>
      <c r="AD6" s="8"/>
      <c r="AE6" s="8"/>
      <c r="AF6" s="8"/>
      <c r="AG6" s="8"/>
      <c r="AH6" s="8"/>
      <c r="AI6" s="8"/>
      <c r="AJ6" s="8"/>
      <c r="AK6" s="8"/>
    </row>
    <row r="7" spans="1:37" s="7" customFormat="1">
      <c r="A7" s="55" t="s">
        <v>0</v>
      </c>
      <c r="B7" s="93" t="s">
        <v>1</v>
      </c>
      <c r="C7" s="94"/>
      <c r="D7" s="94"/>
      <c r="E7" s="94"/>
      <c r="F7" s="94"/>
      <c r="G7" s="94"/>
      <c r="H7" s="94"/>
      <c r="I7" s="94"/>
      <c r="J7" s="94"/>
      <c r="K7" s="94"/>
      <c r="L7" s="94"/>
      <c r="M7" s="95"/>
      <c r="N7" s="93" t="s">
        <v>2</v>
      </c>
      <c r="O7" s="96"/>
      <c r="P7" s="96"/>
      <c r="Q7" s="96"/>
      <c r="R7" s="96"/>
      <c r="S7" s="96"/>
      <c r="T7" s="96"/>
      <c r="U7" s="96"/>
      <c r="V7" s="96"/>
      <c r="W7" s="96"/>
      <c r="X7" s="96"/>
      <c r="Y7" s="97"/>
      <c r="Z7" s="98" t="s">
        <v>3</v>
      </c>
      <c r="AA7" s="99"/>
      <c r="AB7" s="99"/>
      <c r="AC7" s="99"/>
      <c r="AD7" s="99"/>
      <c r="AE7" s="99"/>
      <c r="AF7" s="99"/>
      <c r="AG7" s="99"/>
      <c r="AH7" s="99"/>
      <c r="AI7" s="99"/>
      <c r="AJ7" s="99"/>
      <c r="AK7" s="100"/>
    </row>
    <row r="8" spans="1:37" s="7" customFormat="1">
      <c r="A8" s="56" t="s">
        <v>9</v>
      </c>
      <c r="B8" s="46">
        <v>42522</v>
      </c>
      <c r="C8" s="46">
        <v>42522</v>
      </c>
      <c r="D8" s="46">
        <v>42522</v>
      </c>
      <c r="E8" s="46">
        <v>42491</v>
      </c>
      <c r="F8" s="46">
        <v>42461</v>
      </c>
      <c r="G8" s="46">
        <v>42430</v>
      </c>
      <c r="H8" s="46">
        <v>42401</v>
      </c>
      <c r="I8" s="46">
        <v>42370</v>
      </c>
      <c r="J8" s="46">
        <v>42339</v>
      </c>
      <c r="K8" s="46">
        <v>42309</v>
      </c>
      <c r="L8" s="46">
        <v>42278</v>
      </c>
      <c r="M8" s="50">
        <v>42248</v>
      </c>
      <c r="N8" s="49">
        <v>42217</v>
      </c>
      <c r="O8" s="46">
        <v>42186</v>
      </c>
      <c r="P8" s="46">
        <v>42156</v>
      </c>
      <c r="Q8" s="46">
        <v>42125</v>
      </c>
      <c r="R8" s="46">
        <v>42095</v>
      </c>
      <c r="S8" s="46">
        <v>42064</v>
      </c>
      <c r="T8" s="46">
        <v>42036</v>
      </c>
      <c r="U8" s="46">
        <v>42005</v>
      </c>
      <c r="V8" s="46">
        <v>41974</v>
      </c>
      <c r="W8" s="46">
        <v>41944</v>
      </c>
      <c r="X8" s="46">
        <v>41913</v>
      </c>
      <c r="Y8" s="50">
        <v>41883</v>
      </c>
      <c r="Z8" s="49">
        <v>41852</v>
      </c>
      <c r="AA8" s="46">
        <v>41821</v>
      </c>
      <c r="AB8" s="46">
        <v>41791</v>
      </c>
      <c r="AC8" s="46">
        <v>41760</v>
      </c>
      <c r="AD8" s="46">
        <v>41730</v>
      </c>
      <c r="AE8" s="46">
        <v>41699</v>
      </c>
      <c r="AF8" s="46">
        <v>41671</v>
      </c>
      <c r="AG8" s="46">
        <v>41640</v>
      </c>
      <c r="AH8" s="46">
        <v>41609</v>
      </c>
      <c r="AI8" s="46">
        <v>41579</v>
      </c>
      <c r="AJ8" s="46">
        <v>41548</v>
      </c>
      <c r="AK8" s="50">
        <v>41518</v>
      </c>
    </row>
    <row r="9" spans="1:37">
      <c r="A9" s="57" t="s">
        <v>5</v>
      </c>
      <c r="B9" s="10">
        <v>7.9299999999999995E-2</v>
      </c>
      <c r="C9" s="10">
        <v>7.9299999999999995E-2</v>
      </c>
      <c r="D9" s="10">
        <v>7.9299999999999995E-2</v>
      </c>
      <c r="E9" s="10">
        <v>7.9299999999999995E-2</v>
      </c>
      <c r="F9" s="10">
        <v>8.4500000000000006E-2</v>
      </c>
      <c r="G9" s="10">
        <v>8.4500000000000006E-2</v>
      </c>
      <c r="H9" s="10">
        <v>8.4500000000000006E-2</v>
      </c>
      <c r="I9" s="10">
        <v>8.4500000000000006E-2</v>
      </c>
      <c r="J9" s="10">
        <v>8.4500000000000006E-2</v>
      </c>
      <c r="K9" s="10">
        <v>8.4500000000000006E-2</v>
      </c>
      <c r="L9" s="10">
        <v>5.7700000000000001E-2</v>
      </c>
      <c r="M9" s="11">
        <v>5.7700000000000001E-2</v>
      </c>
      <c r="N9" s="9">
        <v>5.7700000000000001E-2</v>
      </c>
      <c r="O9" s="10">
        <v>5.7700000000000001E-2</v>
      </c>
      <c r="P9" s="10">
        <v>5.7700000000000001E-2</v>
      </c>
      <c r="Q9" s="10">
        <v>5.7700000000000001E-2</v>
      </c>
      <c r="R9" s="10">
        <v>5.2600000000000001E-2</v>
      </c>
      <c r="S9" s="10">
        <v>5.2600000000000001E-2</v>
      </c>
      <c r="T9" s="10">
        <v>5.2600000000000001E-2</v>
      </c>
      <c r="U9" s="10">
        <v>5.2600000000000001E-2</v>
      </c>
      <c r="V9" s="10">
        <v>5.2600000000000001E-2</v>
      </c>
      <c r="W9" s="10">
        <v>5.2600000000000001E-2</v>
      </c>
      <c r="X9" s="10">
        <v>5.8700000000000002E-2</v>
      </c>
      <c r="Y9" s="11">
        <v>5.8700000000000002E-2</v>
      </c>
      <c r="Z9" s="9"/>
      <c r="AA9" s="10"/>
      <c r="AB9" s="10"/>
      <c r="AC9" s="10"/>
      <c r="AD9" s="10"/>
      <c r="AE9" s="10"/>
      <c r="AF9" s="10"/>
      <c r="AG9" s="10"/>
      <c r="AH9" s="10"/>
      <c r="AI9" s="10"/>
      <c r="AJ9" s="10"/>
      <c r="AK9" s="11"/>
    </row>
    <row r="10" spans="1:37">
      <c r="A10" s="38" t="s">
        <v>54</v>
      </c>
      <c r="B10" s="1">
        <v>13742.8</v>
      </c>
      <c r="C10" s="1">
        <v>13742.8</v>
      </c>
      <c r="D10" s="1">
        <v>13742.8</v>
      </c>
      <c r="E10" s="1">
        <v>13742.800000000001</v>
      </c>
      <c r="F10" s="1">
        <v>14812.8</v>
      </c>
      <c r="G10" s="1">
        <v>14808.2</v>
      </c>
      <c r="H10" s="1">
        <v>14807.9</v>
      </c>
      <c r="I10" s="1">
        <v>14806.300000000001</v>
      </c>
      <c r="J10" s="1">
        <v>14782.7</v>
      </c>
      <c r="K10" s="1">
        <v>14793.300000000001</v>
      </c>
      <c r="L10" s="1">
        <v>14263.6</v>
      </c>
      <c r="M10" s="13">
        <v>14283.7</v>
      </c>
      <c r="N10" s="12">
        <v>14254.599999999999</v>
      </c>
      <c r="O10" s="1">
        <v>14275.1</v>
      </c>
      <c r="P10" s="1">
        <v>13896.599999999999</v>
      </c>
      <c r="Q10" s="1">
        <v>13858.8</v>
      </c>
      <c r="R10" s="1">
        <v>14919.099999999999</v>
      </c>
      <c r="S10" s="1">
        <v>14898.8</v>
      </c>
      <c r="T10" s="1">
        <v>14746.3</v>
      </c>
      <c r="U10" s="1">
        <v>14746.3</v>
      </c>
      <c r="V10" s="1">
        <v>14591.9</v>
      </c>
      <c r="W10" s="1">
        <v>14442.8</v>
      </c>
      <c r="X10" s="1">
        <v>13325.8</v>
      </c>
      <c r="Y10" s="13">
        <v>13275.7</v>
      </c>
      <c r="Z10" s="12"/>
      <c r="AA10" s="1"/>
      <c r="AB10" s="1"/>
      <c r="AC10" s="1"/>
      <c r="AD10" s="1"/>
      <c r="AE10" s="1"/>
      <c r="AF10" s="1"/>
      <c r="AG10" s="1"/>
      <c r="AH10" s="1"/>
      <c r="AI10" s="1"/>
      <c r="AJ10" s="1"/>
      <c r="AK10" s="13"/>
    </row>
    <row r="11" spans="1:37">
      <c r="A11" s="38" t="s">
        <v>6</v>
      </c>
      <c r="B11" s="1">
        <v>443.4</v>
      </c>
      <c r="C11" s="1">
        <v>443.4</v>
      </c>
      <c r="D11" s="1">
        <v>443.4</v>
      </c>
      <c r="E11" s="1">
        <v>436.2</v>
      </c>
      <c r="F11" s="1">
        <v>308.10000000000002</v>
      </c>
      <c r="G11" s="1">
        <v>292.3</v>
      </c>
      <c r="H11" s="1">
        <v>291.39999999999998</v>
      </c>
      <c r="I11" s="1">
        <v>292.39999999999998</v>
      </c>
      <c r="J11" s="1">
        <v>286.5</v>
      </c>
      <c r="K11" s="1">
        <v>275.7</v>
      </c>
      <c r="L11" s="1">
        <v>499.79999999999995</v>
      </c>
      <c r="M11" s="13">
        <v>471.7</v>
      </c>
      <c r="N11" s="12">
        <v>461.3</v>
      </c>
      <c r="O11" s="1">
        <v>459</v>
      </c>
      <c r="P11" s="1">
        <v>455.9</v>
      </c>
      <c r="Q11" s="1">
        <v>438.6</v>
      </c>
      <c r="R11" s="1">
        <v>286.10000000000002</v>
      </c>
      <c r="S11" s="1">
        <v>289.2</v>
      </c>
      <c r="T11" s="1">
        <v>288.10000000000002</v>
      </c>
      <c r="U11" s="1">
        <v>284.7</v>
      </c>
      <c r="V11" s="1">
        <v>280.5</v>
      </c>
      <c r="W11" s="1">
        <v>274.7</v>
      </c>
      <c r="X11" s="1">
        <v>417.9</v>
      </c>
      <c r="Y11" s="13">
        <v>381.9</v>
      </c>
      <c r="Z11" s="12"/>
      <c r="AA11" s="1"/>
      <c r="AB11" s="1"/>
      <c r="AC11" s="1"/>
      <c r="AD11" s="1"/>
      <c r="AE11" s="1"/>
      <c r="AF11" s="1"/>
      <c r="AG11" s="1"/>
      <c r="AH11" s="1"/>
      <c r="AI11" s="1"/>
      <c r="AJ11" s="1"/>
      <c r="AK11" s="13"/>
    </row>
    <row r="12" spans="1:37">
      <c r="A12" s="38" t="s">
        <v>55</v>
      </c>
      <c r="B12" s="12">
        <f>SUM(B10:B11)</f>
        <v>14186.199999999999</v>
      </c>
      <c r="C12" s="1">
        <f>SUM(C10:C11)</f>
        <v>14186.199999999999</v>
      </c>
      <c r="D12" s="1">
        <f t="shared" ref="D12:Y12" si="0">SUM(D10:D11)</f>
        <v>14186.199999999999</v>
      </c>
      <c r="E12" s="1">
        <f t="shared" si="0"/>
        <v>14179.000000000002</v>
      </c>
      <c r="F12" s="1">
        <f t="shared" si="0"/>
        <v>15120.9</v>
      </c>
      <c r="G12" s="1">
        <f t="shared" si="0"/>
        <v>15100.5</v>
      </c>
      <c r="H12" s="1">
        <f t="shared" si="0"/>
        <v>15099.3</v>
      </c>
      <c r="I12" s="1">
        <f t="shared" si="0"/>
        <v>15098.7</v>
      </c>
      <c r="J12" s="1">
        <f t="shared" si="0"/>
        <v>15069.2</v>
      </c>
      <c r="K12" s="1">
        <f t="shared" si="0"/>
        <v>15069.000000000002</v>
      </c>
      <c r="L12" s="1">
        <f t="shared" si="0"/>
        <v>14763.4</v>
      </c>
      <c r="M12" s="13">
        <f t="shared" si="0"/>
        <v>14755.400000000001</v>
      </c>
      <c r="N12" s="12">
        <f t="shared" si="0"/>
        <v>14715.899999999998</v>
      </c>
      <c r="O12" s="1">
        <f t="shared" si="0"/>
        <v>14734.1</v>
      </c>
      <c r="P12" s="1">
        <f t="shared" si="0"/>
        <v>14352.499999999998</v>
      </c>
      <c r="Q12" s="1">
        <f t="shared" si="0"/>
        <v>14297.4</v>
      </c>
      <c r="R12" s="1">
        <f t="shared" si="0"/>
        <v>15205.199999999999</v>
      </c>
      <c r="S12" s="1">
        <f t="shared" si="0"/>
        <v>15188</v>
      </c>
      <c r="T12" s="1">
        <f t="shared" si="0"/>
        <v>15034.4</v>
      </c>
      <c r="U12" s="1">
        <f t="shared" si="0"/>
        <v>15031</v>
      </c>
      <c r="V12" s="1">
        <f t="shared" si="0"/>
        <v>14872.4</v>
      </c>
      <c r="W12" s="1">
        <f t="shared" si="0"/>
        <v>14717.5</v>
      </c>
      <c r="X12" s="1">
        <f t="shared" si="0"/>
        <v>13743.699999999999</v>
      </c>
      <c r="Y12" s="13">
        <f t="shared" si="0"/>
        <v>13657.6</v>
      </c>
      <c r="Z12" s="12"/>
      <c r="AA12" s="1"/>
      <c r="AB12" s="1"/>
      <c r="AC12" s="1"/>
      <c r="AD12" s="1"/>
      <c r="AE12" s="1"/>
      <c r="AF12" s="1"/>
      <c r="AG12" s="1"/>
      <c r="AH12" s="1"/>
      <c r="AI12" s="1"/>
      <c r="AJ12" s="1"/>
      <c r="AK12" s="13"/>
    </row>
    <row r="13" spans="1:37">
      <c r="A13" s="61" t="s">
        <v>50</v>
      </c>
      <c r="B13" s="62">
        <f>TRUNC(B12/(1-B9),1)</f>
        <v>15408</v>
      </c>
      <c r="C13" s="63">
        <f>TRUNC(C12/(1-C9),1)</f>
        <v>15408</v>
      </c>
      <c r="D13" s="63">
        <f>TRUNC(D12/(1-D9),1)</f>
        <v>15408</v>
      </c>
      <c r="E13" s="63">
        <f t="shared" ref="E13:Y13" si="1">TRUNC(E12/(1-E9),1)</f>
        <v>15400.2</v>
      </c>
      <c r="F13" s="63">
        <f t="shared" si="1"/>
        <v>16516.5</v>
      </c>
      <c r="G13" s="63">
        <f t="shared" si="1"/>
        <v>16494.2</v>
      </c>
      <c r="H13" s="63">
        <f t="shared" si="1"/>
        <v>16492.900000000001</v>
      </c>
      <c r="I13" s="63">
        <f t="shared" si="1"/>
        <v>16492.2</v>
      </c>
      <c r="J13" s="63">
        <f t="shared" si="1"/>
        <v>16460</v>
      </c>
      <c r="K13" s="63">
        <f t="shared" si="1"/>
        <v>16459.8</v>
      </c>
      <c r="L13" s="63">
        <f t="shared" si="1"/>
        <v>15667.4</v>
      </c>
      <c r="M13" s="64">
        <f t="shared" si="1"/>
        <v>15658.9</v>
      </c>
      <c r="N13" s="62">
        <f t="shared" si="1"/>
        <v>15617</v>
      </c>
      <c r="O13" s="63">
        <f t="shared" si="1"/>
        <v>15636.3</v>
      </c>
      <c r="P13" s="63">
        <f t="shared" si="1"/>
        <v>15231.3</v>
      </c>
      <c r="Q13" s="63">
        <f t="shared" si="1"/>
        <v>15172.8</v>
      </c>
      <c r="R13" s="63">
        <f t="shared" si="1"/>
        <v>16049.3</v>
      </c>
      <c r="S13" s="63">
        <f t="shared" si="1"/>
        <v>16031.2</v>
      </c>
      <c r="T13" s="63">
        <f t="shared" si="1"/>
        <v>15869.1</v>
      </c>
      <c r="U13" s="63">
        <f t="shared" si="1"/>
        <v>15865.5</v>
      </c>
      <c r="V13" s="63">
        <f t="shared" si="1"/>
        <v>15698.1</v>
      </c>
      <c r="W13" s="63">
        <f t="shared" si="1"/>
        <v>15534.6</v>
      </c>
      <c r="X13" s="63">
        <f t="shared" si="1"/>
        <v>14600.7</v>
      </c>
      <c r="Y13" s="64">
        <f t="shared" si="1"/>
        <v>14509.2</v>
      </c>
      <c r="Z13" s="62"/>
      <c r="AA13" s="63"/>
      <c r="AB13" s="63"/>
      <c r="AC13" s="63"/>
      <c r="AD13" s="63"/>
      <c r="AE13" s="63"/>
      <c r="AF13" s="63"/>
      <c r="AG13" s="63"/>
      <c r="AH13" s="63"/>
      <c r="AI13" s="63"/>
      <c r="AJ13" s="63"/>
      <c r="AK13" s="64"/>
    </row>
    <row r="14" spans="1:37">
      <c r="A14" s="38" t="s">
        <v>63</v>
      </c>
      <c r="B14" s="51">
        <v>0</v>
      </c>
      <c r="C14" s="47">
        <v>0</v>
      </c>
      <c r="D14" s="47">
        <v>0</v>
      </c>
      <c r="E14" s="47">
        <v>0</v>
      </c>
      <c r="F14" s="47">
        <v>-49.3</v>
      </c>
      <c r="G14" s="47">
        <v>-49.3</v>
      </c>
      <c r="H14" s="47">
        <v>-49.3</v>
      </c>
      <c r="I14" s="47">
        <v>-49.3</v>
      </c>
      <c r="J14" s="47">
        <v>-123.6</v>
      </c>
      <c r="K14" s="47">
        <v>-123.6</v>
      </c>
      <c r="L14" s="47">
        <v>-99.4</v>
      </c>
      <c r="M14" s="52">
        <v>-99.4</v>
      </c>
      <c r="N14" s="51">
        <v>0</v>
      </c>
      <c r="O14" s="47">
        <v>0</v>
      </c>
      <c r="P14" s="47">
        <v>0</v>
      </c>
      <c r="Q14" s="47">
        <v>0</v>
      </c>
      <c r="R14" s="47">
        <v>0</v>
      </c>
      <c r="S14" s="47">
        <v>0</v>
      </c>
      <c r="T14" s="47">
        <v>166.6</v>
      </c>
      <c r="U14" s="47">
        <v>166.6</v>
      </c>
      <c r="V14" s="47">
        <v>304.10000000000002</v>
      </c>
      <c r="W14" s="47">
        <v>482.8</v>
      </c>
      <c r="X14" s="47">
        <v>504.3</v>
      </c>
      <c r="Y14" s="52">
        <v>624.5</v>
      </c>
      <c r="Z14" s="12"/>
      <c r="AA14" s="1"/>
      <c r="AB14" s="1"/>
      <c r="AC14" s="1"/>
      <c r="AD14" s="1"/>
      <c r="AE14" s="1"/>
      <c r="AF14" s="1"/>
      <c r="AG14" s="1"/>
      <c r="AH14" s="1"/>
      <c r="AI14" s="1"/>
      <c r="AJ14" s="1"/>
      <c r="AK14" s="13"/>
    </row>
    <row r="15" spans="1:37">
      <c r="A15" s="65" t="s">
        <v>53</v>
      </c>
      <c r="B15" s="66">
        <v>-1000</v>
      </c>
      <c r="C15" s="67">
        <v>-1000</v>
      </c>
      <c r="D15" s="67">
        <v>-1000</v>
      </c>
      <c r="E15" s="67">
        <v>-1000</v>
      </c>
      <c r="F15" s="67">
        <v>-1000</v>
      </c>
      <c r="G15" s="67">
        <v>-1000</v>
      </c>
      <c r="H15" s="67">
        <v>-1000</v>
      </c>
      <c r="I15" s="67">
        <v>-1000</v>
      </c>
      <c r="J15" s="67">
        <v>-1000</v>
      </c>
      <c r="K15" s="67">
        <v>-1000</v>
      </c>
      <c r="L15" s="67">
        <v>-1000</v>
      </c>
      <c r="M15" s="68">
        <v>-1000</v>
      </c>
      <c r="N15" s="66">
        <v>-1000</v>
      </c>
      <c r="O15" s="67">
        <v>-1000</v>
      </c>
      <c r="P15" s="67">
        <v>-1000</v>
      </c>
      <c r="Q15" s="67">
        <v>-1000</v>
      </c>
      <c r="R15" s="67">
        <v>-1000</v>
      </c>
      <c r="S15" s="67">
        <v>-1000</v>
      </c>
      <c r="T15" s="67">
        <v>-1000</v>
      </c>
      <c r="U15" s="67">
        <v>-1000</v>
      </c>
      <c r="V15" s="67">
        <v>-1000</v>
      </c>
      <c r="W15" s="67">
        <v>-1000</v>
      </c>
      <c r="X15" s="20"/>
      <c r="Y15" s="21"/>
      <c r="Z15" s="19"/>
      <c r="AA15" s="20"/>
      <c r="AB15" s="20"/>
      <c r="AC15" s="20"/>
      <c r="AD15" s="20"/>
      <c r="AE15" s="20"/>
      <c r="AF15" s="20"/>
      <c r="AG15" s="20"/>
      <c r="AH15" s="20"/>
      <c r="AI15" s="20"/>
      <c r="AJ15" s="20"/>
      <c r="AK15" s="21"/>
    </row>
    <row r="16" spans="1:37">
      <c r="A16" s="38" t="s">
        <v>51</v>
      </c>
      <c r="B16" s="12">
        <f>SUM(B13:B15)</f>
        <v>14408</v>
      </c>
      <c r="C16" s="1">
        <f t="shared" ref="C16:Y16" si="2">SUM(C13:C15)</f>
        <v>14408</v>
      </c>
      <c r="D16" s="1">
        <f t="shared" si="2"/>
        <v>14408</v>
      </c>
      <c r="E16" s="1">
        <f t="shared" si="2"/>
        <v>14400.2</v>
      </c>
      <c r="F16" s="1">
        <f t="shared" si="2"/>
        <v>15467.2</v>
      </c>
      <c r="G16" s="1">
        <f t="shared" si="2"/>
        <v>15444.900000000001</v>
      </c>
      <c r="H16" s="1">
        <f t="shared" si="2"/>
        <v>15443.600000000002</v>
      </c>
      <c r="I16" s="1">
        <f t="shared" si="2"/>
        <v>15442.900000000001</v>
      </c>
      <c r="J16" s="1">
        <f t="shared" si="2"/>
        <v>15336.4</v>
      </c>
      <c r="K16" s="1">
        <f t="shared" si="2"/>
        <v>15336.199999999999</v>
      </c>
      <c r="L16" s="1">
        <f t="shared" si="2"/>
        <v>14568</v>
      </c>
      <c r="M16" s="13">
        <f t="shared" si="2"/>
        <v>14559.5</v>
      </c>
      <c r="N16" s="12">
        <f t="shared" si="2"/>
        <v>14617</v>
      </c>
      <c r="O16" s="1">
        <f t="shared" si="2"/>
        <v>14636.3</v>
      </c>
      <c r="P16" s="1">
        <f t="shared" si="2"/>
        <v>14231.3</v>
      </c>
      <c r="Q16" s="1">
        <f t="shared" si="2"/>
        <v>14172.8</v>
      </c>
      <c r="R16" s="1">
        <f t="shared" si="2"/>
        <v>15049.3</v>
      </c>
      <c r="S16" s="1">
        <f t="shared" si="2"/>
        <v>15031.2</v>
      </c>
      <c r="T16" s="1">
        <f t="shared" si="2"/>
        <v>15035.7</v>
      </c>
      <c r="U16" s="1">
        <f t="shared" si="2"/>
        <v>15032.1</v>
      </c>
      <c r="V16" s="1">
        <f t="shared" si="2"/>
        <v>15002.2</v>
      </c>
      <c r="W16" s="1">
        <f t="shared" si="2"/>
        <v>15017.4</v>
      </c>
      <c r="X16" s="1">
        <f t="shared" si="2"/>
        <v>15105</v>
      </c>
      <c r="Y16" s="13">
        <f t="shared" si="2"/>
        <v>15133.7</v>
      </c>
      <c r="Z16" s="12"/>
      <c r="AA16" s="1"/>
      <c r="AB16" s="1"/>
      <c r="AC16" s="1"/>
      <c r="AD16" s="1"/>
      <c r="AE16" s="1"/>
      <c r="AF16" s="1"/>
      <c r="AG16" s="1"/>
      <c r="AH16" s="1"/>
      <c r="AI16" s="1"/>
      <c r="AJ16" s="1"/>
      <c r="AK16" s="13"/>
    </row>
    <row r="17" spans="1:37">
      <c r="A17" s="58" t="s">
        <v>52</v>
      </c>
      <c r="B17" s="40"/>
      <c r="C17" s="41"/>
      <c r="D17" s="41"/>
      <c r="E17" s="41"/>
      <c r="F17" s="41"/>
      <c r="G17" s="41"/>
      <c r="H17" s="41"/>
      <c r="I17" s="41"/>
      <c r="J17" s="41"/>
      <c r="K17" s="41"/>
      <c r="L17" s="41"/>
      <c r="M17" s="42"/>
      <c r="N17" s="40"/>
      <c r="O17" s="41"/>
      <c r="P17" s="41"/>
      <c r="Q17" s="41"/>
      <c r="R17" s="41"/>
      <c r="S17" s="41"/>
      <c r="T17" s="41"/>
      <c r="U17" s="41"/>
      <c r="V17" s="41"/>
      <c r="W17" s="41"/>
      <c r="X17" s="44">
        <v>-1000</v>
      </c>
      <c r="Y17" s="45">
        <v>-1000</v>
      </c>
      <c r="Z17" s="14"/>
      <c r="AA17" s="15"/>
      <c r="AB17" s="15"/>
      <c r="AC17" s="15"/>
      <c r="AD17" s="15"/>
      <c r="AE17" s="15"/>
      <c r="AF17" s="15"/>
      <c r="AG17" s="15"/>
      <c r="AH17" s="15"/>
      <c r="AI17" s="15"/>
      <c r="AJ17" s="15"/>
      <c r="AK17" s="16"/>
    </row>
    <row r="18" spans="1:37">
      <c r="A18" s="59" t="s">
        <v>10</v>
      </c>
      <c r="B18" s="17">
        <f t="shared" ref="B18:Y18" si="3">SUM(B17:B17)</f>
        <v>0</v>
      </c>
      <c r="C18" s="18">
        <f t="shared" si="3"/>
        <v>0</v>
      </c>
      <c r="D18" s="18">
        <f t="shared" si="3"/>
        <v>0</v>
      </c>
      <c r="E18" s="18">
        <f t="shared" si="3"/>
        <v>0</v>
      </c>
      <c r="F18" s="18">
        <f t="shared" si="3"/>
        <v>0</v>
      </c>
      <c r="G18" s="18">
        <f t="shared" si="3"/>
        <v>0</v>
      </c>
      <c r="H18" s="18">
        <f t="shared" si="3"/>
        <v>0</v>
      </c>
      <c r="I18" s="18">
        <f t="shared" si="3"/>
        <v>0</v>
      </c>
      <c r="J18" s="18">
        <f t="shared" si="3"/>
        <v>0</v>
      </c>
      <c r="K18" s="18">
        <f t="shared" si="3"/>
        <v>0</v>
      </c>
      <c r="L18" s="18">
        <f t="shared" si="3"/>
        <v>0</v>
      </c>
      <c r="M18" s="60">
        <f t="shared" si="3"/>
        <v>0</v>
      </c>
      <c r="N18" s="17">
        <f t="shared" si="3"/>
        <v>0</v>
      </c>
      <c r="O18" s="18">
        <f t="shared" si="3"/>
        <v>0</v>
      </c>
      <c r="P18" s="18">
        <f t="shared" si="3"/>
        <v>0</v>
      </c>
      <c r="Q18" s="18">
        <f t="shared" si="3"/>
        <v>0</v>
      </c>
      <c r="R18" s="18">
        <f t="shared" si="3"/>
        <v>0</v>
      </c>
      <c r="S18" s="18">
        <f t="shared" si="3"/>
        <v>0</v>
      </c>
      <c r="T18" s="18">
        <f t="shared" si="3"/>
        <v>0</v>
      </c>
      <c r="U18" s="18">
        <f t="shared" si="3"/>
        <v>0</v>
      </c>
      <c r="V18" s="18">
        <f t="shared" si="3"/>
        <v>0</v>
      </c>
      <c r="W18" s="18">
        <f t="shared" si="3"/>
        <v>0</v>
      </c>
      <c r="X18" s="18">
        <f t="shared" si="3"/>
        <v>-1000</v>
      </c>
      <c r="Y18" s="60">
        <f t="shared" si="3"/>
        <v>-1000</v>
      </c>
      <c r="Z18" s="17"/>
      <c r="AK18" s="60"/>
    </row>
    <row r="19" spans="1:37">
      <c r="A19" s="39" t="s">
        <v>59</v>
      </c>
      <c r="B19" s="22">
        <f>B16+B18</f>
        <v>14408</v>
      </c>
      <c r="C19" s="23">
        <f t="shared" ref="C19:Y19" si="4">C16+C18</f>
        <v>14408</v>
      </c>
      <c r="D19" s="23">
        <f t="shared" si="4"/>
        <v>14408</v>
      </c>
      <c r="E19" s="23">
        <f t="shared" si="4"/>
        <v>14400.2</v>
      </c>
      <c r="F19" s="23">
        <f t="shared" si="4"/>
        <v>15467.2</v>
      </c>
      <c r="G19" s="23">
        <f t="shared" si="4"/>
        <v>15444.900000000001</v>
      </c>
      <c r="H19" s="23">
        <f t="shared" si="4"/>
        <v>15443.600000000002</v>
      </c>
      <c r="I19" s="23">
        <f t="shared" si="4"/>
        <v>15442.900000000001</v>
      </c>
      <c r="J19" s="23">
        <f t="shared" si="4"/>
        <v>15336.4</v>
      </c>
      <c r="K19" s="23">
        <f t="shared" si="4"/>
        <v>15336.199999999999</v>
      </c>
      <c r="L19" s="23">
        <f t="shared" si="4"/>
        <v>14568</v>
      </c>
      <c r="M19" s="24">
        <f t="shared" si="4"/>
        <v>14559.5</v>
      </c>
      <c r="N19" s="22">
        <f t="shared" si="4"/>
        <v>14617</v>
      </c>
      <c r="O19" s="23">
        <f t="shared" si="4"/>
        <v>14636.3</v>
      </c>
      <c r="P19" s="23">
        <f t="shared" si="4"/>
        <v>14231.3</v>
      </c>
      <c r="Q19" s="23">
        <f t="shared" si="4"/>
        <v>14172.8</v>
      </c>
      <c r="R19" s="23">
        <f t="shared" si="4"/>
        <v>15049.3</v>
      </c>
      <c r="S19" s="23">
        <f t="shared" si="4"/>
        <v>15031.2</v>
      </c>
      <c r="T19" s="23">
        <f t="shared" si="4"/>
        <v>15035.7</v>
      </c>
      <c r="U19" s="23">
        <f t="shared" si="4"/>
        <v>15032.1</v>
      </c>
      <c r="V19" s="23">
        <f t="shared" si="4"/>
        <v>15002.2</v>
      </c>
      <c r="W19" s="23">
        <f t="shared" si="4"/>
        <v>15017.4</v>
      </c>
      <c r="X19" s="23">
        <f t="shared" si="4"/>
        <v>14105</v>
      </c>
      <c r="Y19" s="24">
        <f t="shared" si="4"/>
        <v>14133.7</v>
      </c>
      <c r="Z19" s="22"/>
      <c r="AA19" s="23"/>
      <c r="AB19" s="23"/>
      <c r="AC19" s="23"/>
      <c r="AD19" s="23"/>
      <c r="AE19" s="23"/>
      <c r="AF19" s="23"/>
      <c r="AG19" s="23"/>
      <c r="AH19" s="23"/>
      <c r="AI19" s="23"/>
      <c r="AJ19" s="23"/>
      <c r="AK19" s="24"/>
    </row>
    <row r="20" spans="1:37">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1:37">
      <c r="A21" s="1"/>
      <c r="B21" s="43"/>
      <c r="N21" s="43"/>
      <c r="O21" s="1"/>
      <c r="P21" s="1"/>
      <c r="Q21" s="1"/>
      <c r="R21" s="1"/>
      <c r="S21" s="1"/>
      <c r="T21" s="1"/>
      <c r="U21" s="1"/>
      <c r="V21" s="1"/>
      <c r="W21" s="1"/>
      <c r="X21" s="1"/>
      <c r="Y21" s="1"/>
      <c r="Z21" s="1"/>
      <c r="AA21" s="1"/>
      <c r="AB21" s="1"/>
      <c r="AC21" s="1"/>
      <c r="AD21" s="1"/>
      <c r="AE21" s="1"/>
      <c r="AF21" s="1"/>
      <c r="AG21" s="1"/>
      <c r="AH21" s="1"/>
      <c r="AI21" s="1"/>
      <c r="AJ21" s="1"/>
      <c r="AK21" s="1"/>
    </row>
    <row r="22" spans="1:37">
      <c r="A22" s="7"/>
      <c r="B22" s="15"/>
      <c r="C22" s="15"/>
      <c r="D22" s="15"/>
      <c r="E22" s="15"/>
      <c r="F22" s="15"/>
      <c r="G22" s="15"/>
      <c r="H22" s="15"/>
      <c r="I22" s="15"/>
      <c r="J22" s="15"/>
      <c r="K22" s="15"/>
      <c r="L22" s="15"/>
      <c r="M22" s="15"/>
      <c r="N22" s="15"/>
    </row>
    <row r="24" spans="1:37">
      <c r="N24" s="43"/>
    </row>
    <row r="25" spans="1:37">
      <c r="N25" s="43"/>
    </row>
  </sheetData>
  <mergeCells count="3">
    <mergeCell ref="B7:M7"/>
    <mergeCell ref="N7:Y7"/>
    <mergeCell ref="Z7:AK7"/>
  </mergeCells>
  <pageMargins left="0.7" right="0.7" top="0.75" bottom="0.75" header="0.3" footer="0.3"/>
  <pageSetup scale="29"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AK25"/>
  <sheetViews>
    <sheetView zoomScale="80" zoomScaleNormal="80" workbookViewId="0"/>
  </sheetViews>
  <sheetFormatPr defaultRowHeight="15"/>
  <cols>
    <col min="1" max="1" width="41.42578125" style="4" customWidth="1"/>
    <col min="2" max="17" width="10.5703125" style="4" bestFit="1" customWidth="1"/>
    <col min="18" max="18" width="10.140625" style="4" bestFit="1" customWidth="1"/>
    <col min="19" max="25" width="10.5703125" style="4" bestFit="1" customWidth="1"/>
    <col min="26" max="37" width="10.5703125" style="18" bestFit="1" customWidth="1"/>
    <col min="38" max="16384" width="9.140625" style="4"/>
  </cols>
  <sheetData>
    <row r="1" spans="1:37" s="7" customFormat="1">
      <c r="A1" s="5" t="s">
        <v>39</v>
      </c>
      <c r="B1" s="6">
        <f>ROUND(AVERAGE(B4,N4,Z4),3)</f>
        <v>1.083</v>
      </c>
      <c r="Z1" s="8"/>
      <c r="AA1" s="8"/>
      <c r="AB1" s="8"/>
      <c r="AC1" s="8"/>
      <c r="AD1" s="8"/>
      <c r="AE1" s="8"/>
      <c r="AF1" s="8"/>
      <c r="AG1" s="8"/>
      <c r="AH1" s="8"/>
      <c r="AI1" s="8"/>
      <c r="AJ1" s="8"/>
      <c r="AK1" s="8"/>
    </row>
    <row r="2" spans="1:37" s="7" customFormat="1">
      <c r="A2" s="5" t="s">
        <v>40</v>
      </c>
      <c r="B2" s="6">
        <f>ROUND(AVERAGE(B5,N5,Z5),3)</f>
        <v>1.07</v>
      </c>
      <c r="Z2" s="8"/>
      <c r="AA2" s="8"/>
      <c r="AB2" s="8"/>
      <c r="AC2" s="8"/>
      <c r="AD2" s="8"/>
      <c r="AE2" s="8"/>
      <c r="AF2" s="8"/>
      <c r="AG2" s="8"/>
      <c r="AH2" s="8"/>
      <c r="AI2" s="8"/>
      <c r="AJ2" s="8"/>
      <c r="AK2" s="8"/>
    </row>
    <row r="3" spans="1:37" s="7" customFormat="1">
      <c r="Z3" s="8"/>
      <c r="AA3" s="8"/>
      <c r="AB3" s="8"/>
      <c r="AC3" s="8"/>
      <c r="AD3" s="8"/>
      <c r="AE3" s="8"/>
      <c r="AF3" s="8"/>
      <c r="AG3" s="8"/>
      <c r="AH3" s="8"/>
      <c r="AI3" s="8"/>
      <c r="AJ3" s="8"/>
      <c r="AK3" s="8"/>
    </row>
    <row r="4" spans="1:37" s="7" customFormat="1">
      <c r="A4" s="5" t="s">
        <v>41</v>
      </c>
      <c r="B4" s="6">
        <f>AVERAGE(F19:K19)/AVERAGE(B19:E19,L19:M19)</f>
        <v>1.0982205292572744</v>
      </c>
      <c r="N4" s="6">
        <f>AVERAGE(R19:W19)/AVERAGE(N19:Q19,X19:Y19)</f>
        <v>1.0858569418578385</v>
      </c>
      <c r="Z4" s="6">
        <f>AVERAGE(AD19:AI19)/AVERAGE(Z19:AC19,AJ19:AK19)</f>
        <v>1.06401644603318</v>
      </c>
      <c r="AA4" s="8"/>
      <c r="AB4" s="8"/>
      <c r="AC4" s="8"/>
      <c r="AD4" s="8"/>
      <c r="AE4" s="8"/>
      <c r="AF4" s="8"/>
      <c r="AG4" s="8"/>
      <c r="AH4" s="8"/>
      <c r="AI4" s="8"/>
      <c r="AJ4" s="8"/>
      <c r="AK4" s="8"/>
    </row>
    <row r="5" spans="1:37" s="7" customFormat="1">
      <c r="A5" s="5" t="s">
        <v>42</v>
      </c>
      <c r="B5" s="6">
        <f>AVERAGE(F16:K16)/AVERAGE(B16:E16,L16:M16)</f>
        <v>1.0982205292572744</v>
      </c>
      <c r="N5" s="6">
        <f>AVERAGE(R16:W16)/AVERAGE(N16:Q16,X16:Y16)</f>
        <v>1.048554512178993</v>
      </c>
      <c r="Z5" s="6">
        <f>AVERAGE(AD16:AI16)/AVERAGE(Z16:AC16,AJ16:AK16)</f>
        <v>1.06401644603318</v>
      </c>
      <c r="AA5" s="8"/>
      <c r="AB5" s="8"/>
      <c r="AC5" s="8"/>
      <c r="AD5" s="8"/>
      <c r="AE5" s="8"/>
      <c r="AF5" s="8"/>
      <c r="AG5" s="8"/>
      <c r="AH5" s="8"/>
      <c r="AI5" s="8"/>
      <c r="AJ5" s="8"/>
      <c r="AK5" s="8"/>
    </row>
    <row r="6" spans="1:37" s="7" customFormat="1">
      <c r="A6" s="5"/>
      <c r="B6" s="6"/>
      <c r="N6" s="6"/>
      <c r="Z6" s="6"/>
      <c r="AA6" s="8"/>
      <c r="AB6" s="8"/>
      <c r="AC6" s="8"/>
      <c r="AD6" s="8"/>
      <c r="AE6" s="8"/>
      <c r="AF6" s="8"/>
      <c r="AG6" s="8"/>
      <c r="AH6" s="8"/>
      <c r="AI6" s="8"/>
      <c r="AJ6" s="8"/>
      <c r="AK6" s="8"/>
    </row>
    <row r="7" spans="1:37" s="7" customFormat="1">
      <c r="A7" s="55" t="s">
        <v>0</v>
      </c>
      <c r="B7" s="93" t="s">
        <v>1</v>
      </c>
      <c r="C7" s="94"/>
      <c r="D7" s="94"/>
      <c r="E7" s="94"/>
      <c r="F7" s="94"/>
      <c r="G7" s="94"/>
      <c r="H7" s="94"/>
      <c r="I7" s="94"/>
      <c r="J7" s="94"/>
      <c r="K7" s="94"/>
      <c r="L7" s="94"/>
      <c r="M7" s="95"/>
      <c r="N7" s="93" t="s">
        <v>2</v>
      </c>
      <c r="O7" s="96"/>
      <c r="P7" s="96"/>
      <c r="Q7" s="96"/>
      <c r="R7" s="96"/>
      <c r="S7" s="96"/>
      <c r="T7" s="96"/>
      <c r="U7" s="96"/>
      <c r="V7" s="96"/>
      <c r="W7" s="96"/>
      <c r="X7" s="96"/>
      <c r="Y7" s="97"/>
      <c r="Z7" s="98" t="s">
        <v>3</v>
      </c>
      <c r="AA7" s="99"/>
      <c r="AB7" s="99"/>
      <c r="AC7" s="99"/>
      <c r="AD7" s="99"/>
      <c r="AE7" s="99"/>
      <c r="AF7" s="99"/>
      <c r="AG7" s="99"/>
      <c r="AH7" s="99"/>
      <c r="AI7" s="99"/>
      <c r="AJ7" s="99"/>
      <c r="AK7" s="100"/>
    </row>
    <row r="8" spans="1:37" s="7" customFormat="1">
      <c r="A8" s="56" t="s">
        <v>11</v>
      </c>
      <c r="B8" s="46">
        <v>42522</v>
      </c>
      <c r="C8" s="46">
        <v>42522</v>
      </c>
      <c r="D8" s="46">
        <v>42522</v>
      </c>
      <c r="E8" s="46">
        <v>42491</v>
      </c>
      <c r="F8" s="46">
        <v>42461</v>
      </c>
      <c r="G8" s="46">
        <v>42430</v>
      </c>
      <c r="H8" s="46">
        <v>42401</v>
      </c>
      <c r="I8" s="46">
        <v>42370</v>
      </c>
      <c r="J8" s="46">
        <v>42339</v>
      </c>
      <c r="K8" s="46">
        <v>42309</v>
      </c>
      <c r="L8" s="46">
        <v>42278</v>
      </c>
      <c r="M8" s="50">
        <v>42248</v>
      </c>
      <c r="N8" s="49">
        <v>42217</v>
      </c>
      <c r="O8" s="46">
        <v>42186</v>
      </c>
      <c r="P8" s="46">
        <v>42156</v>
      </c>
      <c r="Q8" s="46">
        <v>42125</v>
      </c>
      <c r="R8" s="46">
        <v>42095</v>
      </c>
      <c r="S8" s="46">
        <v>42064</v>
      </c>
      <c r="T8" s="46">
        <v>42036</v>
      </c>
      <c r="U8" s="46">
        <v>42005</v>
      </c>
      <c r="V8" s="46">
        <v>41974</v>
      </c>
      <c r="W8" s="46">
        <v>41944</v>
      </c>
      <c r="X8" s="46">
        <v>41913</v>
      </c>
      <c r="Y8" s="50">
        <v>41883</v>
      </c>
      <c r="Z8" s="49">
        <v>41852</v>
      </c>
      <c r="AA8" s="46">
        <v>41821</v>
      </c>
      <c r="AB8" s="46">
        <v>41791</v>
      </c>
      <c r="AC8" s="46">
        <v>41760</v>
      </c>
      <c r="AD8" s="46">
        <v>41730</v>
      </c>
      <c r="AE8" s="46">
        <v>41699</v>
      </c>
      <c r="AF8" s="46">
        <v>41671</v>
      </c>
      <c r="AG8" s="46">
        <v>41640</v>
      </c>
      <c r="AH8" s="46">
        <v>41609</v>
      </c>
      <c r="AI8" s="46">
        <v>41579</v>
      </c>
      <c r="AJ8" s="46">
        <v>41548</v>
      </c>
      <c r="AK8" s="50">
        <v>41518</v>
      </c>
    </row>
    <row r="9" spans="1:37">
      <c r="A9" s="57" t="s">
        <v>5</v>
      </c>
      <c r="B9" s="10">
        <v>9.5299999999999996E-2</v>
      </c>
      <c r="C9" s="10">
        <v>9.5299999999999996E-2</v>
      </c>
      <c r="D9" s="10">
        <v>9.5299999999999996E-2</v>
      </c>
      <c r="E9" s="10">
        <v>9.5299999999999996E-2</v>
      </c>
      <c r="F9" s="10">
        <v>0.10489999999999999</v>
      </c>
      <c r="G9" s="10">
        <v>0.10489999999999999</v>
      </c>
      <c r="H9" s="10">
        <v>0.10489999999999999</v>
      </c>
      <c r="I9" s="10">
        <v>0.10489999999999999</v>
      </c>
      <c r="J9" s="10">
        <v>0.10489999999999999</v>
      </c>
      <c r="K9" s="10">
        <v>0.10489999999999999</v>
      </c>
      <c r="L9" s="10">
        <v>6.9199999999999998E-2</v>
      </c>
      <c r="M9" s="11">
        <v>6.9199999999999998E-2</v>
      </c>
      <c r="N9" s="9">
        <v>6.9199999999999998E-2</v>
      </c>
      <c r="O9" s="10">
        <v>6.9199999999999998E-2</v>
      </c>
      <c r="P9" s="10">
        <v>6.9199999999999998E-2</v>
      </c>
      <c r="Q9" s="10">
        <v>6.9199999999999998E-2</v>
      </c>
      <c r="R9" s="10">
        <v>5.0599999999999999E-2</v>
      </c>
      <c r="S9" s="10">
        <v>5.0599999999999999E-2</v>
      </c>
      <c r="T9" s="10">
        <v>5.0599999999999999E-2</v>
      </c>
      <c r="U9" s="10">
        <v>5.0599999999999999E-2</v>
      </c>
      <c r="V9" s="10">
        <v>5.0599999999999999E-2</v>
      </c>
      <c r="W9" s="10">
        <v>5.0599999999999999E-2</v>
      </c>
      <c r="X9" s="10">
        <v>5.4399999999999997E-2</v>
      </c>
      <c r="Y9" s="11">
        <v>5.4399999999999997E-2</v>
      </c>
      <c r="Z9" s="9">
        <v>5.4399999999999997E-2</v>
      </c>
      <c r="AA9" s="10">
        <v>5.4399999999999997E-2</v>
      </c>
      <c r="AB9" s="10">
        <v>5.4399999999999997E-2</v>
      </c>
      <c r="AC9" s="10">
        <v>5.4399999999999997E-2</v>
      </c>
      <c r="AD9" s="10">
        <v>6.6299999999999998E-2</v>
      </c>
      <c r="AE9" s="10">
        <v>6.6299999999999998E-2</v>
      </c>
      <c r="AF9" s="10">
        <v>6.6299999999999998E-2</v>
      </c>
      <c r="AG9" s="10">
        <v>6.6299999999999998E-2</v>
      </c>
      <c r="AH9" s="10">
        <v>6.6299999999999998E-2</v>
      </c>
      <c r="AI9" s="10">
        <v>6.6299999999999998E-2</v>
      </c>
      <c r="AJ9" s="10">
        <v>5.5899999999999998E-2</v>
      </c>
      <c r="AK9" s="11">
        <v>5.5899999999999998E-2</v>
      </c>
    </row>
    <row r="10" spans="1:37">
      <c r="A10" s="38" t="s">
        <v>54</v>
      </c>
      <c r="B10" s="1">
        <v>8896.7000000000007</v>
      </c>
      <c r="C10" s="1">
        <v>8896.7000000000007</v>
      </c>
      <c r="D10" s="1">
        <v>8896.7000000000007</v>
      </c>
      <c r="E10" s="1">
        <v>8896.7000000000007</v>
      </c>
      <c r="F10" s="1">
        <v>9843.1</v>
      </c>
      <c r="G10" s="1">
        <v>9843.1</v>
      </c>
      <c r="H10" s="1">
        <v>9842.7999999999993</v>
      </c>
      <c r="I10" s="1">
        <v>9841.2000000000007</v>
      </c>
      <c r="J10" s="1">
        <v>9817.6</v>
      </c>
      <c r="K10" s="1">
        <v>9828.2000000000007</v>
      </c>
      <c r="L10" s="1">
        <v>9322.7000000000007</v>
      </c>
      <c r="M10" s="13">
        <v>9343.9</v>
      </c>
      <c r="N10" s="12">
        <v>9314.7999999999993</v>
      </c>
      <c r="O10" s="1">
        <v>9340.1</v>
      </c>
      <c r="P10" s="1">
        <v>9303.9</v>
      </c>
      <c r="Q10" s="1">
        <v>9266.1</v>
      </c>
      <c r="R10" s="1">
        <v>10377.299999999999</v>
      </c>
      <c r="S10" s="1">
        <v>10376</v>
      </c>
      <c r="T10" s="1">
        <v>10223.5</v>
      </c>
      <c r="U10" s="1">
        <v>10223.5</v>
      </c>
      <c r="V10" s="1">
        <v>10221.5</v>
      </c>
      <c r="W10" s="1">
        <v>10221.5</v>
      </c>
      <c r="X10" s="1">
        <v>9278.2999999999993</v>
      </c>
      <c r="Y10" s="13">
        <v>9286.7000000000007</v>
      </c>
      <c r="Z10" s="12">
        <v>9257</v>
      </c>
      <c r="AA10" s="1">
        <v>9244.5</v>
      </c>
      <c r="AB10" s="1">
        <v>9241.2000000000007</v>
      </c>
      <c r="AC10" s="1">
        <v>9254.6</v>
      </c>
      <c r="AD10" s="1">
        <v>9895.1</v>
      </c>
      <c r="AE10" s="1">
        <v>9902.7999999999993</v>
      </c>
      <c r="AF10" s="1">
        <v>9902.7999999999993</v>
      </c>
      <c r="AG10" s="1">
        <v>9900</v>
      </c>
      <c r="AH10" s="1">
        <v>9897.7999999999993</v>
      </c>
      <c r="AI10" s="1">
        <v>9877.7999999999993</v>
      </c>
      <c r="AJ10" s="1">
        <v>9415.7999999999993</v>
      </c>
      <c r="AK10" s="13">
        <v>9415.7999999999993</v>
      </c>
    </row>
    <row r="11" spans="1:37">
      <c r="A11" s="38" t="s">
        <v>6</v>
      </c>
      <c r="B11" s="1">
        <v>358.1</v>
      </c>
      <c r="C11" s="1">
        <v>358.1</v>
      </c>
      <c r="D11" s="1">
        <v>358.1</v>
      </c>
      <c r="E11" s="1">
        <v>350</v>
      </c>
      <c r="F11" s="1">
        <v>254.6</v>
      </c>
      <c r="G11" s="1">
        <v>238.8</v>
      </c>
      <c r="H11" s="1">
        <v>238.2</v>
      </c>
      <c r="I11" s="1">
        <v>239.5</v>
      </c>
      <c r="J11" s="1">
        <v>236.5</v>
      </c>
      <c r="K11" s="1">
        <v>229.3</v>
      </c>
      <c r="L11" s="1">
        <v>415.7</v>
      </c>
      <c r="M11" s="13">
        <v>388.5</v>
      </c>
      <c r="N11" s="12">
        <v>381.3</v>
      </c>
      <c r="O11" s="1">
        <v>380.7</v>
      </c>
      <c r="P11" s="1">
        <v>377.8</v>
      </c>
      <c r="Q11" s="1">
        <v>366</v>
      </c>
      <c r="R11" s="1">
        <v>230.8</v>
      </c>
      <c r="S11" s="1">
        <v>233.1</v>
      </c>
      <c r="T11" s="1">
        <v>233.3</v>
      </c>
      <c r="U11" s="1">
        <v>230.4</v>
      </c>
      <c r="V11" s="1">
        <v>227.2</v>
      </c>
      <c r="W11" s="1">
        <v>222.9</v>
      </c>
      <c r="X11" s="1">
        <v>349.3</v>
      </c>
      <c r="Y11" s="13">
        <v>319</v>
      </c>
      <c r="Z11" s="12">
        <v>316.39999999999998</v>
      </c>
      <c r="AA11" s="1">
        <v>312.3</v>
      </c>
      <c r="AB11" s="1">
        <v>303.7</v>
      </c>
      <c r="AC11" s="1">
        <v>298.3</v>
      </c>
      <c r="AD11" s="1">
        <v>236.9</v>
      </c>
      <c r="AE11" s="1">
        <v>234.5</v>
      </c>
      <c r="AF11" s="1">
        <v>235</v>
      </c>
      <c r="AG11" s="1">
        <v>232.8</v>
      </c>
      <c r="AH11" s="1">
        <v>229.7</v>
      </c>
      <c r="AI11" s="1">
        <v>224.9</v>
      </c>
      <c r="AJ11" s="1">
        <v>357.1</v>
      </c>
      <c r="AK11" s="13">
        <v>349.7</v>
      </c>
    </row>
    <row r="12" spans="1:37">
      <c r="A12" s="38" t="s">
        <v>55</v>
      </c>
      <c r="B12" s="12">
        <f>SUM(B10:B11)</f>
        <v>9254.8000000000011</v>
      </c>
      <c r="C12" s="1">
        <f t="shared" ref="C12:AK12" si="0">SUM(C10:C11)</f>
        <v>9254.8000000000011</v>
      </c>
      <c r="D12" s="1">
        <f t="shared" si="0"/>
        <v>9254.8000000000011</v>
      </c>
      <c r="E12" s="1">
        <f t="shared" si="0"/>
        <v>9246.7000000000007</v>
      </c>
      <c r="F12" s="1">
        <f t="shared" si="0"/>
        <v>10097.700000000001</v>
      </c>
      <c r="G12" s="1">
        <f t="shared" si="0"/>
        <v>10081.9</v>
      </c>
      <c r="H12" s="1">
        <f t="shared" si="0"/>
        <v>10081</v>
      </c>
      <c r="I12" s="1">
        <f t="shared" si="0"/>
        <v>10080.700000000001</v>
      </c>
      <c r="J12" s="1">
        <f t="shared" si="0"/>
        <v>10054.1</v>
      </c>
      <c r="K12" s="1">
        <f t="shared" si="0"/>
        <v>10057.5</v>
      </c>
      <c r="L12" s="1">
        <f t="shared" si="0"/>
        <v>9738.4000000000015</v>
      </c>
      <c r="M12" s="13">
        <f t="shared" si="0"/>
        <v>9732.4</v>
      </c>
      <c r="N12" s="12">
        <f t="shared" si="0"/>
        <v>9696.0999999999985</v>
      </c>
      <c r="O12" s="1">
        <f t="shared" si="0"/>
        <v>9720.8000000000011</v>
      </c>
      <c r="P12" s="1">
        <f t="shared" si="0"/>
        <v>9681.6999999999989</v>
      </c>
      <c r="Q12" s="1">
        <f t="shared" si="0"/>
        <v>9632.1</v>
      </c>
      <c r="R12" s="1">
        <f t="shared" si="0"/>
        <v>10608.099999999999</v>
      </c>
      <c r="S12" s="1">
        <f t="shared" si="0"/>
        <v>10609.1</v>
      </c>
      <c r="T12" s="1">
        <f t="shared" si="0"/>
        <v>10456.799999999999</v>
      </c>
      <c r="U12" s="1">
        <f t="shared" si="0"/>
        <v>10453.9</v>
      </c>
      <c r="V12" s="1">
        <f t="shared" si="0"/>
        <v>10448.700000000001</v>
      </c>
      <c r="W12" s="1">
        <f t="shared" si="0"/>
        <v>10444.4</v>
      </c>
      <c r="X12" s="1">
        <f t="shared" si="0"/>
        <v>9627.5999999999985</v>
      </c>
      <c r="Y12" s="13">
        <f t="shared" si="0"/>
        <v>9605.7000000000007</v>
      </c>
      <c r="Z12" s="12">
        <f t="shared" si="0"/>
        <v>9573.4</v>
      </c>
      <c r="AA12" s="1">
        <f t="shared" si="0"/>
        <v>9556.7999999999993</v>
      </c>
      <c r="AB12" s="1">
        <f t="shared" si="0"/>
        <v>9544.9000000000015</v>
      </c>
      <c r="AC12" s="1">
        <f t="shared" si="0"/>
        <v>9552.9</v>
      </c>
      <c r="AD12" s="1">
        <f t="shared" si="0"/>
        <v>10132</v>
      </c>
      <c r="AE12" s="1">
        <f t="shared" si="0"/>
        <v>10137.299999999999</v>
      </c>
      <c r="AF12" s="1">
        <f t="shared" si="0"/>
        <v>10137.799999999999</v>
      </c>
      <c r="AG12" s="1">
        <f t="shared" si="0"/>
        <v>10132.799999999999</v>
      </c>
      <c r="AH12" s="1">
        <f t="shared" si="0"/>
        <v>10127.5</v>
      </c>
      <c r="AI12" s="1">
        <f t="shared" si="0"/>
        <v>10102.699999999999</v>
      </c>
      <c r="AJ12" s="1">
        <f t="shared" si="0"/>
        <v>9772.9</v>
      </c>
      <c r="AK12" s="13">
        <f t="shared" si="0"/>
        <v>9765.5</v>
      </c>
    </row>
    <row r="13" spans="1:37">
      <c r="A13" s="61" t="s">
        <v>50</v>
      </c>
      <c r="B13" s="62">
        <f>TRUNC(B12/(1-B9),1)</f>
        <v>10229.6</v>
      </c>
      <c r="C13" s="63">
        <f t="shared" ref="C13:AK13" si="1">TRUNC(C12/(1-C9),1)</f>
        <v>10229.6</v>
      </c>
      <c r="D13" s="63">
        <f t="shared" si="1"/>
        <v>10229.6</v>
      </c>
      <c r="E13" s="63">
        <f t="shared" si="1"/>
        <v>10220.700000000001</v>
      </c>
      <c r="F13" s="63">
        <f t="shared" si="1"/>
        <v>11281</v>
      </c>
      <c r="G13" s="63">
        <f t="shared" si="1"/>
        <v>11263.4</v>
      </c>
      <c r="H13" s="63">
        <f t="shared" si="1"/>
        <v>11262.4</v>
      </c>
      <c r="I13" s="63">
        <f t="shared" si="1"/>
        <v>11262</v>
      </c>
      <c r="J13" s="63">
        <f t="shared" si="1"/>
        <v>11232.3</v>
      </c>
      <c r="K13" s="63">
        <f t="shared" si="1"/>
        <v>11236.1</v>
      </c>
      <c r="L13" s="63">
        <f t="shared" si="1"/>
        <v>10462.299999999999</v>
      </c>
      <c r="M13" s="64">
        <f t="shared" si="1"/>
        <v>10455.9</v>
      </c>
      <c r="N13" s="62">
        <f t="shared" si="1"/>
        <v>10416.9</v>
      </c>
      <c r="O13" s="63">
        <f t="shared" si="1"/>
        <v>10443.4</v>
      </c>
      <c r="P13" s="63">
        <f t="shared" si="1"/>
        <v>10401.4</v>
      </c>
      <c r="Q13" s="63">
        <f t="shared" si="1"/>
        <v>10348.1</v>
      </c>
      <c r="R13" s="63">
        <f t="shared" si="1"/>
        <v>11173.4</v>
      </c>
      <c r="S13" s="63">
        <f t="shared" si="1"/>
        <v>11174.5</v>
      </c>
      <c r="T13" s="63">
        <f t="shared" si="1"/>
        <v>11014.1</v>
      </c>
      <c r="U13" s="63">
        <f t="shared" si="1"/>
        <v>11011</v>
      </c>
      <c r="V13" s="63">
        <f t="shared" si="1"/>
        <v>11005.5</v>
      </c>
      <c r="W13" s="63">
        <f t="shared" si="1"/>
        <v>11001</v>
      </c>
      <c r="X13" s="63">
        <f t="shared" si="1"/>
        <v>10181.4</v>
      </c>
      <c r="Y13" s="64">
        <f t="shared" si="1"/>
        <v>10158.299999999999</v>
      </c>
      <c r="Z13" s="62">
        <f t="shared" si="1"/>
        <v>10124.1</v>
      </c>
      <c r="AA13" s="63">
        <f t="shared" si="1"/>
        <v>10106.5</v>
      </c>
      <c r="AB13" s="63">
        <f t="shared" si="1"/>
        <v>10094</v>
      </c>
      <c r="AC13" s="63">
        <f t="shared" si="1"/>
        <v>10102.4</v>
      </c>
      <c r="AD13" s="63">
        <f t="shared" si="1"/>
        <v>10851.4</v>
      </c>
      <c r="AE13" s="63">
        <f t="shared" si="1"/>
        <v>10857.1</v>
      </c>
      <c r="AF13" s="63">
        <f t="shared" si="1"/>
        <v>10857.6</v>
      </c>
      <c r="AG13" s="63">
        <f t="shared" si="1"/>
        <v>10852.3</v>
      </c>
      <c r="AH13" s="63">
        <f t="shared" si="1"/>
        <v>10846.6</v>
      </c>
      <c r="AI13" s="63">
        <f t="shared" si="1"/>
        <v>10820</v>
      </c>
      <c r="AJ13" s="63">
        <f t="shared" si="1"/>
        <v>10351.5</v>
      </c>
      <c r="AK13" s="64">
        <f t="shared" si="1"/>
        <v>10343.700000000001</v>
      </c>
    </row>
    <row r="14" spans="1:37">
      <c r="A14" s="38" t="s">
        <v>63</v>
      </c>
      <c r="B14" s="51">
        <v>0</v>
      </c>
      <c r="C14" s="47">
        <v>0</v>
      </c>
      <c r="D14" s="47">
        <v>0</v>
      </c>
      <c r="E14" s="47">
        <v>0</v>
      </c>
      <c r="F14" s="47">
        <v>-49.3</v>
      </c>
      <c r="G14" s="47">
        <v>-49.3</v>
      </c>
      <c r="H14" s="47">
        <v>-49.3</v>
      </c>
      <c r="I14" s="47">
        <v>-49.3</v>
      </c>
      <c r="J14" s="47">
        <v>-123.6</v>
      </c>
      <c r="K14" s="47">
        <v>-123.6</v>
      </c>
      <c r="L14" s="47">
        <v>-99.4</v>
      </c>
      <c r="M14" s="52">
        <v>-99.4</v>
      </c>
      <c r="N14" s="51">
        <v>0</v>
      </c>
      <c r="O14" s="47">
        <v>0</v>
      </c>
      <c r="P14" s="47">
        <v>0</v>
      </c>
      <c r="Q14" s="47">
        <v>0</v>
      </c>
      <c r="R14" s="47">
        <v>0</v>
      </c>
      <c r="S14" s="47">
        <v>0</v>
      </c>
      <c r="T14" s="47">
        <v>166.6</v>
      </c>
      <c r="U14" s="47">
        <v>166.6</v>
      </c>
      <c r="V14" s="47">
        <v>166.6</v>
      </c>
      <c r="W14" s="47">
        <v>166.6</v>
      </c>
      <c r="X14" s="47">
        <v>134.80000000000001</v>
      </c>
      <c r="Y14" s="52">
        <v>134.80000000000001</v>
      </c>
      <c r="Z14" s="51">
        <v>0</v>
      </c>
      <c r="AA14" s="47">
        <v>0</v>
      </c>
      <c r="AB14" s="47">
        <v>0</v>
      </c>
      <c r="AC14" s="47">
        <v>0</v>
      </c>
      <c r="AD14" s="47">
        <v>0</v>
      </c>
      <c r="AE14" s="47">
        <v>-15.4</v>
      </c>
      <c r="AF14" s="47">
        <v>-15.4</v>
      </c>
      <c r="AG14" s="47">
        <v>-15.4</v>
      </c>
      <c r="AH14" s="47">
        <v>-15.4</v>
      </c>
      <c r="AI14" s="47">
        <v>-15.4</v>
      </c>
      <c r="AJ14" s="47">
        <v>-12.7</v>
      </c>
      <c r="AK14" s="52">
        <v>-12.7</v>
      </c>
    </row>
    <row r="15" spans="1:37">
      <c r="A15" s="65" t="s">
        <v>53</v>
      </c>
      <c r="B15" s="66">
        <v>-1000</v>
      </c>
      <c r="C15" s="67">
        <v>-1000</v>
      </c>
      <c r="D15" s="67">
        <v>-1000</v>
      </c>
      <c r="E15" s="67">
        <v>-1000</v>
      </c>
      <c r="F15" s="67">
        <v>-1000</v>
      </c>
      <c r="G15" s="67">
        <v>-1000</v>
      </c>
      <c r="H15" s="67">
        <v>-1000</v>
      </c>
      <c r="I15" s="67">
        <v>-1000</v>
      </c>
      <c r="J15" s="67">
        <v>-1000</v>
      </c>
      <c r="K15" s="67">
        <v>-1000</v>
      </c>
      <c r="L15" s="67">
        <v>-1000</v>
      </c>
      <c r="M15" s="68">
        <v>-1000</v>
      </c>
      <c r="N15" s="66">
        <v>-1000</v>
      </c>
      <c r="O15" s="67">
        <v>-1000</v>
      </c>
      <c r="P15" s="67">
        <v>-1000</v>
      </c>
      <c r="Q15" s="67">
        <v>-1000</v>
      </c>
      <c r="R15" s="67">
        <v>-1000</v>
      </c>
      <c r="S15" s="67">
        <v>-1000</v>
      </c>
      <c r="T15" s="67">
        <v>-1000</v>
      </c>
      <c r="U15" s="67">
        <v>-1000</v>
      </c>
      <c r="V15" s="67">
        <v>-1000</v>
      </c>
      <c r="W15" s="67">
        <v>-1000</v>
      </c>
      <c r="X15" s="67"/>
      <c r="Y15" s="68"/>
      <c r="Z15" s="66"/>
      <c r="AA15" s="67"/>
      <c r="AB15" s="67"/>
      <c r="AC15" s="67"/>
      <c r="AD15" s="67"/>
      <c r="AE15" s="67"/>
      <c r="AF15" s="67"/>
      <c r="AG15" s="67"/>
      <c r="AH15" s="67"/>
      <c r="AI15" s="67"/>
      <c r="AJ15" s="67"/>
      <c r="AK15" s="68"/>
    </row>
    <row r="16" spans="1:37">
      <c r="A16" s="38" t="s">
        <v>51</v>
      </c>
      <c r="B16" s="51">
        <f>SUM(B13:B15)</f>
        <v>9229.6</v>
      </c>
      <c r="C16" s="47">
        <f t="shared" ref="C16:AK16" si="2">SUM(C13:C15)</f>
        <v>9229.6</v>
      </c>
      <c r="D16" s="47">
        <f t="shared" si="2"/>
        <v>9229.6</v>
      </c>
      <c r="E16" s="47">
        <f t="shared" si="2"/>
        <v>9220.7000000000007</v>
      </c>
      <c r="F16" s="47">
        <f t="shared" si="2"/>
        <v>10231.700000000001</v>
      </c>
      <c r="G16" s="47">
        <f t="shared" si="2"/>
        <v>10214.1</v>
      </c>
      <c r="H16" s="47">
        <f t="shared" si="2"/>
        <v>10213.1</v>
      </c>
      <c r="I16" s="47">
        <f t="shared" si="2"/>
        <v>10212.700000000001</v>
      </c>
      <c r="J16" s="47">
        <f t="shared" si="2"/>
        <v>10108.699999999999</v>
      </c>
      <c r="K16" s="47">
        <f t="shared" si="2"/>
        <v>10112.5</v>
      </c>
      <c r="L16" s="47">
        <f t="shared" si="2"/>
        <v>9362.9</v>
      </c>
      <c r="M16" s="52">
        <f t="shared" si="2"/>
        <v>9356.5</v>
      </c>
      <c r="N16" s="51">
        <f t="shared" si="2"/>
        <v>9416.9</v>
      </c>
      <c r="O16" s="47">
        <f t="shared" si="2"/>
        <v>9443.4</v>
      </c>
      <c r="P16" s="47">
        <f t="shared" si="2"/>
        <v>9401.4</v>
      </c>
      <c r="Q16" s="47">
        <f t="shared" si="2"/>
        <v>9348.1</v>
      </c>
      <c r="R16" s="47">
        <f t="shared" si="2"/>
        <v>10173.4</v>
      </c>
      <c r="S16" s="47">
        <f t="shared" si="2"/>
        <v>10174.5</v>
      </c>
      <c r="T16" s="47">
        <f t="shared" si="2"/>
        <v>10180.700000000001</v>
      </c>
      <c r="U16" s="47">
        <f t="shared" si="2"/>
        <v>10177.6</v>
      </c>
      <c r="V16" s="47">
        <f t="shared" si="2"/>
        <v>10172.1</v>
      </c>
      <c r="W16" s="47">
        <f t="shared" si="2"/>
        <v>10167.6</v>
      </c>
      <c r="X16" s="47">
        <f t="shared" si="2"/>
        <v>10316.199999999999</v>
      </c>
      <c r="Y16" s="52">
        <f t="shared" si="2"/>
        <v>10293.099999999999</v>
      </c>
      <c r="Z16" s="51">
        <f t="shared" si="2"/>
        <v>10124.1</v>
      </c>
      <c r="AA16" s="47">
        <f t="shared" si="2"/>
        <v>10106.5</v>
      </c>
      <c r="AB16" s="47">
        <f t="shared" si="2"/>
        <v>10094</v>
      </c>
      <c r="AC16" s="47">
        <f t="shared" si="2"/>
        <v>10102.4</v>
      </c>
      <c r="AD16" s="47">
        <f t="shared" si="2"/>
        <v>10851.4</v>
      </c>
      <c r="AE16" s="47">
        <f t="shared" si="2"/>
        <v>10841.7</v>
      </c>
      <c r="AF16" s="47">
        <f t="shared" si="2"/>
        <v>10842.2</v>
      </c>
      <c r="AG16" s="47">
        <f t="shared" si="2"/>
        <v>10836.9</v>
      </c>
      <c r="AH16" s="47">
        <f t="shared" si="2"/>
        <v>10831.2</v>
      </c>
      <c r="AI16" s="47">
        <f t="shared" si="2"/>
        <v>10804.6</v>
      </c>
      <c r="AJ16" s="47">
        <f t="shared" si="2"/>
        <v>10338.799999999999</v>
      </c>
      <c r="AK16" s="52">
        <f t="shared" si="2"/>
        <v>10331</v>
      </c>
    </row>
    <row r="17" spans="1:37">
      <c r="A17" s="58" t="s">
        <v>52</v>
      </c>
      <c r="B17" s="40"/>
      <c r="C17" s="41"/>
      <c r="D17" s="41"/>
      <c r="E17" s="41"/>
      <c r="F17" s="41"/>
      <c r="G17" s="41"/>
      <c r="H17" s="41"/>
      <c r="I17" s="41"/>
      <c r="J17" s="41"/>
      <c r="K17" s="41"/>
      <c r="L17" s="41"/>
      <c r="M17" s="42"/>
      <c r="N17" s="40"/>
      <c r="O17" s="41"/>
      <c r="P17" s="41"/>
      <c r="Q17" s="41"/>
      <c r="R17" s="41"/>
      <c r="S17" s="41"/>
      <c r="T17" s="41"/>
      <c r="U17" s="41"/>
      <c r="V17" s="41"/>
      <c r="W17" s="41"/>
      <c r="X17" s="44">
        <v>-1000</v>
      </c>
      <c r="Y17" s="45">
        <v>-1000</v>
      </c>
      <c r="Z17" s="40"/>
      <c r="AA17" s="41"/>
      <c r="AB17" s="41"/>
      <c r="AC17" s="41"/>
      <c r="AD17" s="41"/>
      <c r="AE17" s="41"/>
      <c r="AF17" s="41"/>
      <c r="AG17" s="41"/>
      <c r="AH17" s="41"/>
      <c r="AI17" s="41"/>
      <c r="AJ17" s="41"/>
      <c r="AK17" s="42"/>
    </row>
    <row r="18" spans="1:37">
      <c r="A18" s="59" t="s">
        <v>12</v>
      </c>
      <c r="B18" s="17">
        <f t="shared" ref="B18:AK18" si="3">SUM(B17:B17)</f>
        <v>0</v>
      </c>
      <c r="C18" s="18">
        <f t="shared" si="3"/>
        <v>0</v>
      </c>
      <c r="D18" s="18">
        <f t="shared" si="3"/>
        <v>0</v>
      </c>
      <c r="E18" s="18">
        <f t="shared" si="3"/>
        <v>0</v>
      </c>
      <c r="F18" s="18">
        <f t="shared" si="3"/>
        <v>0</v>
      </c>
      <c r="G18" s="18">
        <f t="shared" si="3"/>
        <v>0</v>
      </c>
      <c r="H18" s="18">
        <f t="shared" si="3"/>
        <v>0</v>
      </c>
      <c r="I18" s="18">
        <f t="shared" si="3"/>
        <v>0</v>
      </c>
      <c r="J18" s="18">
        <f t="shared" si="3"/>
        <v>0</v>
      </c>
      <c r="K18" s="18">
        <f t="shared" si="3"/>
        <v>0</v>
      </c>
      <c r="L18" s="18">
        <f t="shared" si="3"/>
        <v>0</v>
      </c>
      <c r="M18" s="60">
        <f t="shared" si="3"/>
        <v>0</v>
      </c>
      <c r="N18" s="17">
        <f t="shared" si="3"/>
        <v>0</v>
      </c>
      <c r="O18" s="18">
        <f t="shared" si="3"/>
        <v>0</v>
      </c>
      <c r="P18" s="18">
        <f t="shared" si="3"/>
        <v>0</v>
      </c>
      <c r="Q18" s="18">
        <f t="shared" si="3"/>
        <v>0</v>
      </c>
      <c r="R18" s="18">
        <f t="shared" si="3"/>
        <v>0</v>
      </c>
      <c r="S18" s="18">
        <f t="shared" si="3"/>
        <v>0</v>
      </c>
      <c r="T18" s="18">
        <f t="shared" si="3"/>
        <v>0</v>
      </c>
      <c r="U18" s="18">
        <f t="shared" si="3"/>
        <v>0</v>
      </c>
      <c r="V18" s="18">
        <f t="shared" si="3"/>
        <v>0</v>
      </c>
      <c r="W18" s="18">
        <f t="shared" si="3"/>
        <v>0</v>
      </c>
      <c r="X18" s="18">
        <f t="shared" si="3"/>
        <v>-1000</v>
      </c>
      <c r="Y18" s="60">
        <f t="shared" si="3"/>
        <v>-1000</v>
      </c>
      <c r="Z18" s="17">
        <f t="shared" si="3"/>
        <v>0</v>
      </c>
      <c r="AA18" s="18">
        <f t="shared" si="3"/>
        <v>0</v>
      </c>
      <c r="AB18" s="18">
        <f t="shared" si="3"/>
        <v>0</v>
      </c>
      <c r="AC18" s="18">
        <f t="shared" si="3"/>
        <v>0</v>
      </c>
      <c r="AD18" s="18">
        <f t="shared" si="3"/>
        <v>0</v>
      </c>
      <c r="AE18" s="18">
        <f t="shared" si="3"/>
        <v>0</v>
      </c>
      <c r="AF18" s="18">
        <f t="shared" si="3"/>
        <v>0</v>
      </c>
      <c r="AG18" s="18">
        <f t="shared" si="3"/>
        <v>0</v>
      </c>
      <c r="AH18" s="18">
        <f t="shared" si="3"/>
        <v>0</v>
      </c>
      <c r="AI18" s="18">
        <f t="shared" si="3"/>
        <v>0</v>
      </c>
      <c r="AJ18" s="18">
        <f t="shared" si="3"/>
        <v>0</v>
      </c>
      <c r="AK18" s="60">
        <f t="shared" si="3"/>
        <v>0</v>
      </c>
    </row>
    <row r="19" spans="1:37">
      <c r="A19" s="39" t="s">
        <v>61</v>
      </c>
      <c r="B19" s="22">
        <f t="shared" ref="B19:AK19" si="4">B16+B18</f>
        <v>9229.6</v>
      </c>
      <c r="C19" s="23">
        <f t="shared" si="4"/>
        <v>9229.6</v>
      </c>
      <c r="D19" s="23">
        <f t="shared" si="4"/>
        <v>9229.6</v>
      </c>
      <c r="E19" s="23">
        <f t="shared" si="4"/>
        <v>9220.7000000000007</v>
      </c>
      <c r="F19" s="23">
        <f t="shared" si="4"/>
        <v>10231.700000000001</v>
      </c>
      <c r="G19" s="23">
        <f t="shared" si="4"/>
        <v>10214.1</v>
      </c>
      <c r="H19" s="23">
        <f t="shared" si="4"/>
        <v>10213.1</v>
      </c>
      <c r="I19" s="23">
        <f t="shared" si="4"/>
        <v>10212.700000000001</v>
      </c>
      <c r="J19" s="23">
        <f t="shared" si="4"/>
        <v>10108.699999999999</v>
      </c>
      <c r="K19" s="23">
        <f t="shared" si="4"/>
        <v>10112.5</v>
      </c>
      <c r="L19" s="23">
        <f t="shared" si="4"/>
        <v>9362.9</v>
      </c>
      <c r="M19" s="24">
        <f t="shared" si="4"/>
        <v>9356.5</v>
      </c>
      <c r="N19" s="22">
        <f t="shared" si="4"/>
        <v>9416.9</v>
      </c>
      <c r="O19" s="23">
        <f t="shared" si="4"/>
        <v>9443.4</v>
      </c>
      <c r="P19" s="23">
        <f t="shared" si="4"/>
        <v>9401.4</v>
      </c>
      <c r="Q19" s="23">
        <f t="shared" si="4"/>
        <v>9348.1</v>
      </c>
      <c r="R19" s="23">
        <f t="shared" si="4"/>
        <v>10173.4</v>
      </c>
      <c r="S19" s="23">
        <f t="shared" si="4"/>
        <v>10174.5</v>
      </c>
      <c r="T19" s="23">
        <f t="shared" si="4"/>
        <v>10180.700000000001</v>
      </c>
      <c r="U19" s="23">
        <f t="shared" si="4"/>
        <v>10177.6</v>
      </c>
      <c r="V19" s="23">
        <f t="shared" si="4"/>
        <v>10172.1</v>
      </c>
      <c r="W19" s="23">
        <f t="shared" si="4"/>
        <v>10167.6</v>
      </c>
      <c r="X19" s="23">
        <f t="shared" si="4"/>
        <v>9316.1999999999989</v>
      </c>
      <c r="Y19" s="24">
        <f t="shared" si="4"/>
        <v>9293.0999999999985</v>
      </c>
      <c r="Z19" s="22">
        <f t="shared" si="4"/>
        <v>10124.1</v>
      </c>
      <c r="AA19" s="23">
        <f t="shared" si="4"/>
        <v>10106.5</v>
      </c>
      <c r="AB19" s="23">
        <f t="shared" si="4"/>
        <v>10094</v>
      </c>
      <c r="AC19" s="23">
        <f t="shared" si="4"/>
        <v>10102.4</v>
      </c>
      <c r="AD19" s="23">
        <f t="shared" si="4"/>
        <v>10851.4</v>
      </c>
      <c r="AE19" s="23">
        <f t="shared" si="4"/>
        <v>10841.7</v>
      </c>
      <c r="AF19" s="23">
        <f t="shared" si="4"/>
        <v>10842.2</v>
      </c>
      <c r="AG19" s="23">
        <f t="shared" si="4"/>
        <v>10836.9</v>
      </c>
      <c r="AH19" s="23">
        <f t="shared" si="4"/>
        <v>10831.2</v>
      </c>
      <c r="AI19" s="23">
        <f t="shared" si="4"/>
        <v>10804.6</v>
      </c>
      <c r="AJ19" s="23">
        <f t="shared" si="4"/>
        <v>10338.799999999999</v>
      </c>
      <c r="AK19" s="24">
        <f t="shared" si="4"/>
        <v>10331</v>
      </c>
    </row>
    <row r="20" spans="1:37">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1:37">
      <c r="A21" s="1"/>
      <c r="B21" s="43"/>
      <c r="N21" s="43"/>
      <c r="O21" s="1"/>
      <c r="P21" s="1"/>
      <c r="Q21" s="1"/>
      <c r="R21" s="1"/>
      <c r="S21" s="1"/>
      <c r="T21" s="1"/>
      <c r="U21" s="1"/>
      <c r="V21" s="1"/>
      <c r="W21" s="1"/>
      <c r="X21" s="1"/>
      <c r="Y21" s="1"/>
      <c r="Z21" s="1"/>
      <c r="AA21" s="1"/>
      <c r="AB21" s="1"/>
      <c r="AC21" s="1"/>
      <c r="AD21" s="1"/>
      <c r="AE21" s="1"/>
      <c r="AF21" s="1"/>
      <c r="AG21" s="1"/>
      <c r="AH21" s="1"/>
      <c r="AI21" s="1"/>
      <c r="AJ21" s="1"/>
      <c r="AK21" s="1"/>
    </row>
    <row r="22" spans="1:37">
      <c r="A22" s="7"/>
      <c r="B22" s="15"/>
      <c r="C22" s="15"/>
      <c r="D22" s="15"/>
      <c r="E22" s="15"/>
      <c r="F22" s="15"/>
      <c r="G22" s="15"/>
      <c r="H22" s="15"/>
      <c r="I22" s="15"/>
      <c r="J22" s="15"/>
      <c r="K22" s="15"/>
      <c r="L22" s="15"/>
      <c r="M22" s="15"/>
      <c r="N22" s="15"/>
    </row>
    <row r="24" spans="1:37">
      <c r="N24" s="43"/>
    </row>
    <row r="25" spans="1:37">
      <c r="N25" s="43"/>
    </row>
  </sheetData>
  <mergeCells count="3">
    <mergeCell ref="B7:M7"/>
    <mergeCell ref="N7:Y7"/>
    <mergeCell ref="Z7:AK7"/>
  </mergeCells>
  <pageMargins left="0.7" right="0.7" top="0.75" bottom="0.75" header="0.3" footer="0.3"/>
  <pageSetup scale="29"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AK25"/>
  <sheetViews>
    <sheetView zoomScale="80" zoomScaleNormal="80" workbookViewId="0"/>
  </sheetViews>
  <sheetFormatPr defaultRowHeight="15"/>
  <cols>
    <col min="1" max="1" width="41.42578125" style="4" customWidth="1"/>
    <col min="2" max="17" width="10.5703125" style="4" bestFit="1" customWidth="1"/>
    <col min="18" max="18" width="10.140625" style="4" bestFit="1" customWidth="1"/>
    <col min="19" max="25" width="10.5703125" style="4" bestFit="1" customWidth="1"/>
    <col min="26" max="37" width="10.5703125" style="18" bestFit="1" customWidth="1"/>
    <col min="38" max="16384" width="9.140625" style="4"/>
  </cols>
  <sheetData>
    <row r="1" spans="1:37">
      <c r="A1" s="5" t="s">
        <v>43</v>
      </c>
      <c r="B1" s="6">
        <f>ROUND(AVERAGE(B4,N4,Z4),3)</f>
        <v>1.085</v>
      </c>
      <c r="C1" s="7"/>
      <c r="D1" s="7"/>
      <c r="E1" s="7"/>
      <c r="F1" s="7"/>
      <c r="G1" s="7"/>
      <c r="H1" s="7"/>
      <c r="I1" s="7"/>
      <c r="J1" s="7"/>
      <c r="K1" s="7"/>
      <c r="L1" s="7"/>
      <c r="M1" s="7"/>
      <c r="N1" s="7"/>
      <c r="O1" s="7"/>
      <c r="P1" s="7"/>
      <c r="Q1" s="7"/>
      <c r="R1" s="7"/>
      <c r="S1" s="7"/>
      <c r="T1" s="7"/>
      <c r="U1" s="7"/>
      <c r="V1" s="7"/>
      <c r="W1" s="7"/>
      <c r="X1" s="7"/>
      <c r="Y1" s="7"/>
      <c r="Z1" s="8"/>
      <c r="AA1" s="8"/>
      <c r="AB1" s="8"/>
      <c r="AC1" s="8"/>
      <c r="AD1" s="8"/>
      <c r="AE1" s="8"/>
      <c r="AF1" s="8"/>
      <c r="AG1" s="8"/>
      <c r="AH1" s="8"/>
      <c r="AI1" s="8"/>
      <c r="AJ1" s="8"/>
      <c r="AK1" s="8"/>
    </row>
    <row r="2" spans="1:37">
      <c r="A2" s="5" t="s">
        <v>44</v>
      </c>
      <c r="B2" s="6">
        <f>ROUND(AVERAGE(B5,N5,Z5),3)</f>
        <v>1.0629999999999999</v>
      </c>
      <c r="C2" s="7"/>
      <c r="D2" s="7"/>
      <c r="E2" s="7"/>
      <c r="F2" s="7"/>
      <c r="G2" s="7"/>
      <c r="H2" s="7"/>
      <c r="I2" s="7"/>
      <c r="J2" s="7"/>
      <c r="K2" s="7"/>
      <c r="L2" s="7"/>
      <c r="M2" s="7"/>
      <c r="N2" s="7"/>
      <c r="O2" s="7"/>
      <c r="P2" s="7"/>
      <c r="Q2" s="7"/>
      <c r="R2" s="7"/>
      <c r="S2" s="7"/>
      <c r="T2" s="7"/>
      <c r="U2" s="7"/>
      <c r="V2" s="7"/>
      <c r="W2" s="7"/>
      <c r="X2" s="7"/>
      <c r="Y2" s="7"/>
      <c r="Z2" s="8"/>
      <c r="AA2" s="8"/>
      <c r="AB2" s="8"/>
      <c r="AC2" s="8"/>
      <c r="AD2" s="8"/>
      <c r="AE2" s="8"/>
      <c r="AF2" s="8"/>
      <c r="AG2" s="8"/>
      <c r="AH2" s="8"/>
      <c r="AI2" s="8"/>
      <c r="AJ2" s="8"/>
      <c r="AK2" s="8"/>
    </row>
    <row r="3" spans="1:37">
      <c r="A3" s="7"/>
      <c r="B3" s="7"/>
      <c r="C3" s="7"/>
      <c r="D3" s="7"/>
      <c r="E3" s="7"/>
      <c r="F3" s="7"/>
      <c r="G3" s="7"/>
      <c r="H3" s="7"/>
      <c r="I3" s="7"/>
      <c r="J3" s="7"/>
      <c r="K3" s="7"/>
      <c r="L3" s="7"/>
      <c r="M3" s="7"/>
      <c r="N3" s="7"/>
      <c r="O3" s="7"/>
      <c r="P3" s="7"/>
      <c r="Q3" s="7"/>
      <c r="R3" s="7"/>
      <c r="S3" s="7"/>
      <c r="T3" s="7"/>
      <c r="U3" s="7"/>
      <c r="V3" s="7"/>
      <c r="W3" s="7"/>
      <c r="X3" s="7"/>
      <c r="Y3" s="7"/>
      <c r="Z3" s="8"/>
      <c r="AA3" s="8"/>
      <c r="AB3" s="8"/>
      <c r="AC3" s="8"/>
      <c r="AD3" s="8"/>
      <c r="AE3" s="8"/>
      <c r="AF3" s="8"/>
      <c r="AG3" s="8"/>
      <c r="AH3" s="8"/>
      <c r="AI3" s="8"/>
      <c r="AJ3" s="8"/>
      <c r="AK3" s="8"/>
    </row>
    <row r="4" spans="1:37">
      <c r="A4" s="5" t="s">
        <v>45</v>
      </c>
      <c r="B4" s="6">
        <f>AVERAGE(F19:K19)/AVERAGE(B19:E19,L19:M19)</f>
        <v>1.0911342699441544</v>
      </c>
      <c r="C4" s="7"/>
      <c r="D4" s="7"/>
      <c r="E4" s="7"/>
      <c r="F4" s="7"/>
      <c r="G4" s="7"/>
      <c r="H4" s="7"/>
      <c r="I4" s="7"/>
      <c r="J4" s="7"/>
      <c r="K4" s="7"/>
      <c r="L4" s="7"/>
      <c r="M4" s="7"/>
      <c r="N4" s="6">
        <f>AVERAGE(R19:W19)/AVERAGE(N19:Q19,X19:Y19)</f>
        <v>1.0938456673197992</v>
      </c>
      <c r="O4" s="7"/>
      <c r="P4" s="7"/>
      <c r="Q4" s="7"/>
      <c r="R4" s="7"/>
      <c r="S4" s="7"/>
      <c r="T4" s="7"/>
      <c r="U4" s="7"/>
      <c r="V4" s="7"/>
      <c r="W4" s="7"/>
      <c r="X4" s="7"/>
      <c r="Y4" s="7"/>
      <c r="Z4" s="6">
        <f>AVERAGE(AD19:AI19)/AVERAGE(Z19:AC19,AJ19:AK19)</f>
        <v>1.0714532871972318</v>
      </c>
      <c r="AA4" s="8"/>
      <c r="AB4" s="8"/>
      <c r="AC4" s="8"/>
      <c r="AD4" s="8"/>
      <c r="AE4" s="8"/>
      <c r="AF4" s="8"/>
      <c r="AG4" s="8"/>
      <c r="AH4" s="8"/>
      <c r="AI4" s="8"/>
      <c r="AJ4" s="8"/>
      <c r="AK4" s="8"/>
    </row>
    <row r="5" spans="1:37">
      <c r="A5" s="5" t="s">
        <v>46</v>
      </c>
      <c r="B5" s="6">
        <f>AVERAGE(F16:K16)/AVERAGE(B16:E16,L16:M16)</f>
        <v>1.0911342699441544</v>
      </c>
      <c r="C5" s="7"/>
      <c r="D5" s="7"/>
      <c r="E5" s="7"/>
      <c r="F5" s="7"/>
      <c r="G5" s="7"/>
      <c r="H5" s="7"/>
      <c r="I5" s="7"/>
      <c r="J5" s="7"/>
      <c r="K5" s="7"/>
      <c r="L5" s="7"/>
      <c r="M5" s="7"/>
      <c r="N5" s="6">
        <f>AVERAGE(R16:W16)/AVERAGE(N16:Q16,X16:Y16)</f>
        <v>1.026887891113988</v>
      </c>
      <c r="O5" s="7"/>
      <c r="P5" s="7"/>
      <c r="Q5" s="7"/>
      <c r="R5" s="7"/>
      <c r="S5" s="7"/>
      <c r="T5" s="7"/>
      <c r="U5" s="7"/>
      <c r="V5" s="7"/>
      <c r="W5" s="7"/>
      <c r="X5" s="7"/>
      <c r="Y5" s="7"/>
      <c r="Z5" s="6">
        <f>AVERAGE(AD16:AI16)/AVERAGE(Z16:AC16,AJ16:AK16)</f>
        <v>1.0714532871972318</v>
      </c>
      <c r="AA5" s="8"/>
      <c r="AB5" s="8"/>
      <c r="AC5" s="8"/>
      <c r="AD5" s="8"/>
      <c r="AE5" s="8"/>
      <c r="AF5" s="8"/>
      <c r="AG5" s="8"/>
      <c r="AH5" s="8"/>
      <c r="AI5" s="8"/>
      <c r="AJ5" s="8"/>
      <c r="AK5" s="8"/>
    </row>
    <row r="6" spans="1:37">
      <c r="A6" s="5"/>
      <c r="B6" s="6"/>
      <c r="C6" s="7"/>
      <c r="D6" s="7"/>
      <c r="E6" s="7"/>
      <c r="F6" s="7"/>
      <c r="G6" s="7"/>
      <c r="H6" s="7"/>
      <c r="I6" s="7"/>
      <c r="J6" s="7"/>
      <c r="K6" s="7"/>
      <c r="L6" s="7"/>
      <c r="M6" s="7"/>
      <c r="N6" s="6"/>
      <c r="O6" s="7"/>
      <c r="P6" s="7"/>
      <c r="Q6" s="7"/>
      <c r="R6" s="7"/>
      <c r="S6" s="7"/>
      <c r="T6" s="7"/>
      <c r="U6" s="7"/>
      <c r="V6" s="7"/>
      <c r="W6" s="7"/>
      <c r="X6" s="7"/>
      <c r="Y6" s="7"/>
      <c r="Z6" s="6"/>
      <c r="AA6" s="8"/>
      <c r="AB6" s="8"/>
      <c r="AC6" s="8"/>
      <c r="AD6" s="8"/>
      <c r="AE6" s="8"/>
      <c r="AF6" s="8"/>
      <c r="AG6" s="8"/>
      <c r="AH6" s="8"/>
      <c r="AI6" s="8"/>
      <c r="AJ6" s="8"/>
      <c r="AK6" s="8"/>
    </row>
    <row r="7" spans="1:37">
      <c r="A7" s="55" t="s">
        <v>0</v>
      </c>
      <c r="B7" s="93" t="s">
        <v>1</v>
      </c>
      <c r="C7" s="94"/>
      <c r="D7" s="94"/>
      <c r="E7" s="94"/>
      <c r="F7" s="94"/>
      <c r="G7" s="94"/>
      <c r="H7" s="94"/>
      <c r="I7" s="94"/>
      <c r="J7" s="94"/>
      <c r="K7" s="94"/>
      <c r="L7" s="94"/>
      <c r="M7" s="95"/>
      <c r="N7" s="93" t="s">
        <v>2</v>
      </c>
      <c r="O7" s="96"/>
      <c r="P7" s="96"/>
      <c r="Q7" s="96"/>
      <c r="R7" s="96"/>
      <c r="S7" s="96"/>
      <c r="T7" s="96"/>
      <c r="U7" s="96"/>
      <c r="V7" s="96"/>
      <c r="W7" s="96"/>
      <c r="X7" s="96"/>
      <c r="Y7" s="97"/>
      <c r="Z7" s="98" t="s">
        <v>3</v>
      </c>
      <c r="AA7" s="99"/>
      <c r="AB7" s="99"/>
      <c r="AC7" s="99"/>
      <c r="AD7" s="99"/>
      <c r="AE7" s="99"/>
      <c r="AF7" s="99"/>
      <c r="AG7" s="99"/>
      <c r="AH7" s="99"/>
      <c r="AI7" s="99"/>
      <c r="AJ7" s="99"/>
      <c r="AK7" s="100"/>
    </row>
    <row r="8" spans="1:37" s="7" customFormat="1">
      <c r="A8" s="56" t="s">
        <v>13</v>
      </c>
      <c r="B8" s="49">
        <v>42522</v>
      </c>
      <c r="C8" s="46">
        <v>42522</v>
      </c>
      <c r="D8" s="46">
        <v>42522</v>
      </c>
      <c r="E8" s="46">
        <v>42491</v>
      </c>
      <c r="F8" s="46">
        <v>42461</v>
      </c>
      <c r="G8" s="46">
        <v>42430</v>
      </c>
      <c r="H8" s="46">
        <v>42401</v>
      </c>
      <c r="I8" s="46">
        <v>42370</v>
      </c>
      <c r="J8" s="46">
        <v>42339</v>
      </c>
      <c r="K8" s="46">
        <v>42309</v>
      </c>
      <c r="L8" s="46">
        <v>42278</v>
      </c>
      <c r="M8" s="50">
        <v>42248</v>
      </c>
      <c r="N8" s="49">
        <v>42217</v>
      </c>
      <c r="O8" s="46">
        <v>42186</v>
      </c>
      <c r="P8" s="46">
        <v>42156</v>
      </c>
      <c r="Q8" s="46">
        <v>42125</v>
      </c>
      <c r="R8" s="46">
        <v>42095</v>
      </c>
      <c r="S8" s="46">
        <v>42064</v>
      </c>
      <c r="T8" s="46">
        <v>42036</v>
      </c>
      <c r="U8" s="46">
        <v>42005</v>
      </c>
      <c r="V8" s="46">
        <v>41974</v>
      </c>
      <c r="W8" s="46">
        <v>41944</v>
      </c>
      <c r="X8" s="46">
        <v>41913</v>
      </c>
      <c r="Y8" s="50">
        <v>41883</v>
      </c>
      <c r="Z8" s="49">
        <v>41852</v>
      </c>
      <c r="AA8" s="46">
        <v>41821</v>
      </c>
      <c r="AB8" s="46">
        <v>41791</v>
      </c>
      <c r="AC8" s="46">
        <v>41760</v>
      </c>
      <c r="AD8" s="46">
        <v>41730</v>
      </c>
      <c r="AE8" s="46">
        <v>41699</v>
      </c>
      <c r="AF8" s="46">
        <v>41671</v>
      </c>
      <c r="AG8" s="46">
        <v>41640</v>
      </c>
      <c r="AH8" s="46">
        <v>41609</v>
      </c>
      <c r="AI8" s="46">
        <v>41579</v>
      </c>
      <c r="AJ8" s="46">
        <v>41548</v>
      </c>
      <c r="AK8" s="50">
        <v>41518</v>
      </c>
    </row>
    <row r="9" spans="1:37">
      <c r="A9" s="57" t="s">
        <v>5</v>
      </c>
      <c r="B9" s="9">
        <v>7.2700000000000001E-2</v>
      </c>
      <c r="C9" s="10">
        <v>7.2700000000000001E-2</v>
      </c>
      <c r="D9" s="10">
        <v>7.2700000000000001E-2</v>
      </c>
      <c r="E9" s="10">
        <v>7.2700000000000001E-2</v>
      </c>
      <c r="F9" s="10">
        <v>9.0200000000000002E-2</v>
      </c>
      <c r="G9" s="10">
        <v>9.0200000000000002E-2</v>
      </c>
      <c r="H9" s="10">
        <v>9.0200000000000002E-2</v>
      </c>
      <c r="I9" s="10">
        <v>9.0200000000000002E-2</v>
      </c>
      <c r="J9" s="10">
        <v>9.0200000000000002E-2</v>
      </c>
      <c r="K9" s="10">
        <v>9.0200000000000002E-2</v>
      </c>
      <c r="L9" s="10">
        <v>7.8299999999999995E-2</v>
      </c>
      <c r="M9" s="11">
        <v>7.8299999999999995E-2</v>
      </c>
      <c r="N9" s="9">
        <v>7.8299999999999995E-2</v>
      </c>
      <c r="O9" s="10">
        <v>7.8299999999999995E-2</v>
      </c>
      <c r="P9" s="10">
        <v>7.8299999999999995E-2</v>
      </c>
      <c r="Q9" s="10">
        <v>7.8299999999999995E-2</v>
      </c>
      <c r="R9" s="10">
        <v>8.2799999999999999E-2</v>
      </c>
      <c r="S9" s="10">
        <v>8.2799999999999999E-2</v>
      </c>
      <c r="T9" s="10">
        <v>8.2799999999999999E-2</v>
      </c>
      <c r="U9" s="10">
        <v>8.2799999999999999E-2</v>
      </c>
      <c r="V9" s="10">
        <v>8.2799999999999999E-2</v>
      </c>
      <c r="W9" s="10">
        <v>8.2799999999999999E-2</v>
      </c>
      <c r="X9" s="10">
        <v>7.6499999999999999E-2</v>
      </c>
      <c r="Y9" s="11">
        <v>7.6499999999999999E-2</v>
      </c>
      <c r="Z9" s="9">
        <v>7.6499999999999999E-2</v>
      </c>
      <c r="AA9" s="10">
        <v>7.6499999999999999E-2</v>
      </c>
      <c r="AB9" s="10">
        <v>7.6499999999999999E-2</v>
      </c>
      <c r="AC9" s="10">
        <v>7.6499999999999999E-2</v>
      </c>
      <c r="AD9" s="10">
        <v>7.3700000000000002E-2</v>
      </c>
      <c r="AE9" s="10">
        <v>7.3700000000000002E-2</v>
      </c>
      <c r="AF9" s="10">
        <v>7.3700000000000002E-2</v>
      </c>
      <c r="AG9" s="10">
        <v>7.3700000000000002E-2</v>
      </c>
      <c r="AH9" s="10">
        <v>7.3700000000000002E-2</v>
      </c>
      <c r="AI9" s="10">
        <v>7.3700000000000002E-2</v>
      </c>
      <c r="AJ9" s="10">
        <v>6.8400000000000002E-2</v>
      </c>
      <c r="AK9" s="11">
        <v>6.8400000000000002E-2</v>
      </c>
    </row>
    <row r="10" spans="1:37">
      <c r="A10" s="38" t="s">
        <v>54</v>
      </c>
      <c r="B10" s="12">
        <v>5642.7</v>
      </c>
      <c r="C10" s="1">
        <v>5642.7</v>
      </c>
      <c r="D10" s="1">
        <v>5642.7</v>
      </c>
      <c r="E10" s="1">
        <v>5642.7</v>
      </c>
      <c r="F10" s="1">
        <v>5967</v>
      </c>
      <c r="G10" s="1">
        <v>5967</v>
      </c>
      <c r="H10" s="1">
        <v>5967</v>
      </c>
      <c r="I10" s="1">
        <v>5967</v>
      </c>
      <c r="J10" s="1">
        <v>5941.1</v>
      </c>
      <c r="K10" s="1">
        <v>5941.1</v>
      </c>
      <c r="L10" s="1">
        <v>5563.4</v>
      </c>
      <c r="M10" s="13">
        <v>5563.4</v>
      </c>
      <c r="N10" s="12">
        <v>5546.9</v>
      </c>
      <c r="O10" s="1">
        <v>5546.9</v>
      </c>
      <c r="P10" s="1">
        <v>5546.9</v>
      </c>
      <c r="Q10" s="1">
        <v>5546.9</v>
      </c>
      <c r="R10" s="1">
        <v>6015.8</v>
      </c>
      <c r="S10" s="1">
        <v>6015.8</v>
      </c>
      <c r="T10" s="1">
        <v>6015.8</v>
      </c>
      <c r="U10" s="1">
        <v>6001</v>
      </c>
      <c r="V10" s="1">
        <v>6001</v>
      </c>
      <c r="W10" s="1">
        <v>6001</v>
      </c>
      <c r="X10" s="1">
        <v>5626.4</v>
      </c>
      <c r="Y10" s="13">
        <v>5626.4</v>
      </c>
      <c r="Z10" s="12">
        <v>5626.4</v>
      </c>
      <c r="AA10" s="1">
        <v>5626.4</v>
      </c>
      <c r="AB10" s="1">
        <v>5626.4</v>
      </c>
      <c r="AC10" s="1">
        <v>5626.4</v>
      </c>
      <c r="AD10" s="1">
        <v>6081.9</v>
      </c>
      <c r="AE10" s="1">
        <v>6081.9</v>
      </c>
      <c r="AF10" s="1">
        <v>6081.9</v>
      </c>
      <c r="AG10" s="1">
        <v>6078.4</v>
      </c>
      <c r="AH10" s="1">
        <v>6069.8</v>
      </c>
      <c r="AI10" s="1">
        <v>6069.8</v>
      </c>
      <c r="AJ10" s="1">
        <v>5679.2</v>
      </c>
      <c r="AK10" s="13">
        <v>5679.2</v>
      </c>
    </row>
    <row r="11" spans="1:37">
      <c r="A11" s="38" t="s">
        <v>6</v>
      </c>
      <c r="B11" s="12">
        <v>47.3</v>
      </c>
      <c r="C11" s="1">
        <v>47.3</v>
      </c>
      <c r="D11" s="1">
        <v>47.3</v>
      </c>
      <c r="E11" s="1">
        <v>49</v>
      </c>
      <c r="F11" s="1">
        <v>38.4</v>
      </c>
      <c r="G11" s="1">
        <v>43.7</v>
      </c>
      <c r="H11" s="1">
        <v>43.6</v>
      </c>
      <c r="I11" s="1">
        <v>43.3</v>
      </c>
      <c r="J11" s="1">
        <v>39.799999999999997</v>
      </c>
      <c r="K11" s="1">
        <v>39.299999999999997</v>
      </c>
      <c r="L11" s="1">
        <v>66.8</v>
      </c>
      <c r="M11" s="13">
        <v>67.400000000000006</v>
      </c>
      <c r="N11" s="12">
        <v>67.2</v>
      </c>
      <c r="O11" s="1">
        <v>66.099999999999994</v>
      </c>
      <c r="P11" s="1">
        <v>65.900000000000006</v>
      </c>
      <c r="Q11" s="1">
        <v>65.5</v>
      </c>
      <c r="R11" s="1">
        <v>37.6</v>
      </c>
      <c r="S11" s="1">
        <v>37.799999999999997</v>
      </c>
      <c r="T11" s="1">
        <v>37.799999999999997</v>
      </c>
      <c r="U11" s="1">
        <v>37.700000000000003</v>
      </c>
      <c r="V11" s="1">
        <v>37.799999999999997</v>
      </c>
      <c r="W11" s="1">
        <v>37.6</v>
      </c>
      <c r="X11" s="1">
        <v>59.3</v>
      </c>
      <c r="Y11" s="13">
        <v>59.3</v>
      </c>
      <c r="Z11" s="12">
        <v>59.3</v>
      </c>
      <c r="AA11" s="1">
        <v>59.2</v>
      </c>
      <c r="AB11" s="1">
        <v>58.7</v>
      </c>
      <c r="AC11" s="1">
        <v>58</v>
      </c>
      <c r="AD11" s="1">
        <v>42.5</v>
      </c>
      <c r="AE11" s="1">
        <v>42.5</v>
      </c>
      <c r="AF11" s="1">
        <v>42.2</v>
      </c>
      <c r="AG11" s="1">
        <v>41.5</v>
      </c>
      <c r="AH11" s="1">
        <v>41.2</v>
      </c>
      <c r="AI11" s="1">
        <v>40.799999999999997</v>
      </c>
      <c r="AJ11" s="1">
        <v>81.8</v>
      </c>
      <c r="AK11" s="13">
        <v>81.7</v>
      </c>
    </row>
    <row r="12" spans="1:37">
      <c r="A12" s="38" t="s">
        <v>55</v>
      </c>
      <c r="B12" s="12">
        <f>SUM(B10:B11)</f>
        <v>5690</v>
      </c>
      <c r="C12" s="1">
        <f t="shared" ref="C12:AK12" si="0">SUM(C10:C11)</f>
        <v>5690</v>
      </c>
      <c r="D12" s="1">
        <f t="shared" si="0"/>
        <v>5690</v>
      </c>
      <c r="E12" s="1">
        <f t="shared" si="0"/>
        <v>5691.7</v>
      </c>
      <c r="F12" s="1">
        <f t="shared" si="0"/>
        <v>6005.4</v>
      </c>
      <c r="G12" s="1">
        <f t="shared" si="0"/>
        <v>6010.7</v>
      </c>
      <c r="H12" s="1">
        <f t="shared" si="0"/>
        <v>6010.6</v>
      </c>
      <c r="I12" s="1">
        <f t="shared" si="0"/>
        <v>6010.3</v>
      </c>
      <c r="J12" s="1">
        <f t="shared" si="0"/>
        <v>5980.9000000000005</v>
      </c>
      <c r="K12" s="1">
        <f t="shared" si="0"/>
        <v>5980.4000000000005</v>
      </c>
      <c r="L12" s="1">
        <f t="shared" si="0"/>
        <v>5630.2</v>
      </c>
      <c r="M12" s="13">
        <f t="shared" si="0"/>
        <v>5630.7999999999993</v>
      </c>
      <c r="N12" s="12">
        <f t="shared" si="0"/>
        <v>5614.0999999999995</v>
      </c>
      <c r="O12" s="1">
        <f t="shared" si="0"/>
        <v>5613</v>
      </c>
      <c r="P12" s="1">
        <f t="shared" si="0"/>
        <v>5612.7999999999993</v>
      </c>
      <c r="Q12" s="1">
        <f t="shared" si="0"/>
        <v>5612.4</v>
      </c>
      <c r="R12" s="1">
        <f t="shared" si="0"/>
        <v>6053.4000000000005</v>
      </c>
      <c r="S12" s="1">
        <f t="shared" si="0"/>
        <v>6053.6</v>
      </c>
      <c r="T12" s="1">
        <f t="shared" si="0"/>
        <v>6053.6</v>
      </c>
      <c r="U12" s="1">
        <f t="shared" si="0"/>
        <v>6038.7</v>
      </c>
      <c r="V12" s="1">
        <f t="shared" si="0"/>
        <v>6038.8</v>
      </c>
      <c r="W12" s="1">
        <f t="shared" si="0"/>
        <v>6038.6</v>
      </c>
      <c r="X12" s="1">
        <f t="shared" si="0"/>
        <v>5685.7</v>
      </c>
      <c r="Y12" s="13">
        <f t="shared" si="0"/>
        <v>5685.7</v>
      </c>
      <c r="Z12" s="12">
        <f t="shared" si="0"/>
        <v>5685.7</v>
      </c>
      <c r="AA12" s="1">
        <f t="shared" si="0"/>
        <v>5685.5999999999995</v>
      </c>
      <c r="AB12" s="1">
        <f t="shared" si="0"/>
        <v>5685.0999999999995</v>
      </c>
      <c r="AC12" s="1">
        <f t="shared" si="0"/>
        <v>5684.4</v>
      </c>
      <c r="AD12" s="1">
        <f t="shared" si="0"/>
        <v>6124.4</v>
      </c>
      <c r="AE12" s="1">
        <f t="shared" si="0"/>
        <v>6124.4</v>
      </c>
      <c r="AF12" s="1">
        <f t="shared" si="0"/>
        <v>6124.0999999999995</v>
      </c>
      <c r="AG12" s="1">
        <f t="shared" si="0"/>
        <v>6119.9</v>
      </c>
      <c r="AH12" s="1">
        <f t="shared" si="0"/>
        <v>6111</v>
      </c>
      <c r="AI12" s="1">
        <f t="shared" si="0"/>
        <v>6110.6</v>
      </c>
      <c r="AJ12" s="1">
        <f t="shared" si="0"/>
        <v>5761</v>
      </c>
      <c r="AK12" s="13">
        <f t="shared" si="0"/>
        <v>5760.9</v>
      </c>
    </row>
    <row r="13" spans="1:37">
      <c r="A13" s="61" t="s">
        <v>50</v>
      </c>
      <c r="B13" s="62">
        <f>TRUNC(B12/(1-B9),1)</f>
        <v>6136</v>
      </c>
      <c r="C13" s="63">
        <f t="shared" ref="C13:AK13" si="1">TRUNC(C12/(1-C9),1)</f>
        <v>6136</v>
      </c>
      <c r="D13" s="63">
        <f t="shared" si="1"/>
        <v>6136</v>
      </c>
      <c r="E13" s="63">
        <f t="shared" si="1"/>
        <v>6137.9</v>
      </c>
      <c r="F13" s="63">
        <f t="shared" si="1"/>
        <v>6600.7</v>
      </c>
      <c r="G13" s="63">
        <f t="shared" si="1"/>
        <v>6606.6</v>
      </c>
      <c r="H13" s="63">
        <f t="shared" si="1"/>
        <v>6606.5</v>
      </c>
      <c r="I13" s="63">
        <f t="shared" si="1"/>
        <v>6606.1</v>
      </c>
      <c r="J13" s="63">
        <f t="shared" si="1"/>
        <v>6573.8</v>
      </c>
      <c r="K13" s="63">
        <f t="shared" si="1"/>
        <v>6573.3</v>
      </c>
      <c r="L13" s="63">
        <f t="shared" si="1"/>
        <v>6108.4</v>
      </c>
      <c r="M13" s="64">
        <f t="shared" si="1"/>
        <v>6109.1</v>
      </c>
      <c r="N13" s="62">
        <f t="shared" si="1"/>
        <v>6091</v>
      </c>
      <c r="O13" s="63">
        <f t="shared" si="1"/>
        <v>6089.8</v>
      </c>
      <c r="P13" s="63">
        <f t="shared" si="1"/>
        <v>6089.6</v>
      </c>
      <c r="Q13" s="63">
        <f t="shared" si="1"/>
        <v>6089.1</v>
      </c>
      <c r="R13" s="63">
        <f t="shared" si="1"/>
        <v>6599.8</v>
      </c>
      <c r="S13" s="63">
        <f t="shared" si="1"/>
        <v>6600</v>
      </c>
      <c r="T13" s="63">
        <f t="shared" si="1"/>
        <v>6600</v>
      </c>
      <c r="U13" s="63">
        <f t="shared" si="1"/>
        <v>6583.8</v>
      </c>
      <c r="V13" s="63">
        <f t="shared" si="1"/>
        <v>6583.9</v>
      </c>
      <c r="W13" s="63">
        <f t="shared" si="1"/>
        <v>6583.7</v>
      </c>
      <c r="X13" s="63">
        <f t="shared" si="1"/>
        <v>6156.6</v>
      </c>
      <c r="Y13" s="64">
        <f t="shared" si="1"/>
        <v>6156.6</v>
      </c>
      <c r="Z13" s="62">
        <f t="shared" si="1"/>
        <v>6156.6</v>
      </c>
      <c r="AA13" s="63">
        <f t="shared" si="1"/>
        <v>6156.5</v>
      </c>
      <c r="AB13" s="63">
        <f t="shared" si="1"/>
        <v>6156</v>
      </c>
      <c r="AC13" s="63">
        <f t="shared" si="1"/>
        <v>6155.2</v>
      </c>
      <c r="AD13" s="63">
        <f t="shared" si="1"/>
        <v>6611.6</v>
      </c>
      <c r="AE13" s="63">
        <f t="shared" si="1"/>
        <v>6611.6</v>
      </c>
      <c r="AF13" s="63">
        <f t="shared" si="1"/>
        <v>6611.3</v>
      </c>
      <c r="AG13" s="63">
        <f t="shared" si="1"/>
        <v>6606.8</v>
      </c>
      <c r="AH13" s="63">
        <f t="shared" si="1"/>
        <v>6597.2</v>
      </c>
      <c r="AI13" s="63">
        <f t="shared" si="1"/>
        <v>6596.7</v>
      </c>
      <c r="AJ13" s="63">
        <f t="shared" si="1"/>
        <v>6183.9</v>
      </c>
      <c r="AK13" s="64">
        <f t="shared" si="1"/>
        <v>6183.8</v>
      </c>
    </row>
    <row r="14" spans="1:37">
      <c r="A14" s="38" t="s">
        <v>63</v>
      </c>
      <c r="B14" s="51">
        <v>0</v>
      </c>
      <c r="C14" s="47">
        <v>0</v>
      </c>
      <c r="D14" s="47">
        <v>0</v>
      </c>
      <c r="E14" s="47">
        <v>0</v>
      </c>
      <c r="F14" s="47">
        <v>0</v>
      </c>
      <c r="G14" s="47">
        <v>0</v>
      </c>
      <c r="H14" s="47">
        <v>0</v>
      </c>
      <c r="I14" s="47">
        <v>0</v>
      </c>
      <c r="J14" s="47">
        <v>0</v>
      </c>
      <c r="K14" s="47">
        <v>0</v>
      </c>
      <c r="L14" s="47">
        <v>0</v>
      </c>
      <c r="M14" s="52">
        <v>0</v>
      </c>
      <c r="N14" s="51">
        <v>0</v>
      </c>
      <c r="O14" s="47">
        <v>0</v>
      </c>
      <c r="P14" s="47">
        <v>0</v>
      </c>
      <c r="Q14" s="47">
        <v>0</v>
      </c>
      <c r="R14" s="47">
        <v>0</v>
      </c>
      <c r="S14" s="47">
        <v>0</v>
      </c>
      <c r="T14" s="47">
        <v>0</v>
      </c>
      <c r="U14" s="47">
        <v>0</v>
      </c>
      <c r="V14" s="47">
        <v>0</v>
      </c>
      <c r="W14" s="47">
        <v>0</v>
      </c>
      <c r="X14" s="47">
        <v>0</v>
      </c>
      <c r="Y14" s="52">
        <v>0</v>
      </c>
      <c r="Z14" s="51">
        <v>0</v>
      </c>
      <c r="AA14" s="47">
        <v>0</v>
      </c>
      <c r="AB14" s="47">
        <v>0</v>
      </c>
      <c r="AC14" s="47">
        <v>0</v>
      </c>
      <c r="AD14" s="47">
        <v>0</v>
      </c>
      <c r="AE14" s="47">
        <v>0</v>
      </c>
      <c r="AF14" s="47">
        <v>0</v>
      </c>
      <c r="AG14" s="47">
        <v>0</v>
      </c>
      <c r="AH14" s="47">
        <v>0</v>
      </c>
      <c r="AI14" s="47">
        <v>0</v>
      </c>
      <c r="AJ14" s="47">
        <v>0</v>
      </c>
      <c r="AK14" s="52">
        <v>0</v>
      </c>
    </row>
    <row r="15" spans="1:37">
      <c r="A15" s="65" t="s">
        <v>56</v>
      </c>
      <c r="B15" s="66">
        <v>-1000</v>
      </c>
      <c r="C15" s="67">
        <v>-1000</v>
      </c>
      <c r="D15" s="67">
        <v>-1000</v>
      </c>
      <c r="E15" s="67">
        <v>-1000</v>
      </c>
      <c r="F15" s="67">
        <v>-1000</v>
      </c>
      <c r="G15" s="67">
        <v>-1000</v>
      </c>
      <c r="H15" s="67">
        <v>-1000</v>
      </c>
      <c r="I15" s="67">
        <v>-1000</v>
      </c>
      <c r="J15" s="67">
        <v>-1000</v>
      </c>
      <c r="K15" s="67">
        <v>-1000</v>
      </c>
      <c r="L15" s="67">
        <v>-1000</v>
      </c>
      <c r="M15" s="68">
        <v>-1000</v>
      </c>
      <c r="N15" s="66">
        <v>-1000</v>
      </c>
      <c r="O15" s="67">
        <v>-1000</v>
      </c>
      <c r="P15" s="67">
        <v>-1000</v>
      </c>
      <c r="Q15" s="67">
        <v>-1000</v>
      </c>
      <c r="R15" s="67">
        <v>-1000</v>
      </c>
      <c r="S15" s="67">
        <v>-1000</v>
      </c>
      <c r="T15" s="67">
        <v>-1000</v>
      </c>
      <c r="U15" s="67">
        <v>-1000</v>
      </c>
      <c r="V15" s="67">
        <v>-1000</v>
      </c>
      <c r="W15" s="67">
        <v>-1000</v>
      </c>
      <c r="X15" s="67"/>
      <c r="Y15" s="68"/>
      <c r="Z15" s="66"/>
      <c r="AA15" s="67"/>
      <c r="AB15" s="67"/>
      <c r="AC15" s="67"/>
      <c r="AD15" s="67"/>
      <c r="AE15" s="67"/>
      <c r="AF15" s="67"/>
      <c r="AG15" s="67"/>
      <c r="AH15" s="67"/>
      <c r="AI15" s="67"/>
      <c r="AJ15" s="67"/>
      <c r="AK15" s="68"/>
    </row>
    <row r="16" spans="1:37">
      <c r="A16" s="38" t="s">
        <v>51</v>
      </c>
      <c r="B16" s="12">
        <f>SUM(B13:B15)</f>
        <v>5136</v>
      </c>
      <c r="C16" s="1">
        <f t="shared" ref="C16:AK16" si="2">SUM(C13:C15)</f>
        <v>5136</v>
      </c>
      <c r="D16" s="1">
        <f t="shared" si="2"/>
        <v>5136</v>
      </c>
      <c r="E16" s="1">
        <f t="shared" si="2"/>
        <v>5137.8999999999996</v>
      </c>
      <c r="F16" s="1">
        <f t="shared" si="2"/>
        <v>5600.7</v>
      </c>
      <c r="G16" s="1">
        <f t="shared" si="2"/>
        <v>5606.6</v>
      </c>
      <c r="H16" s="1">
        <f t="shared" si="2"/>
        <v>5606.5</v>
      </c>
      <c r="I16" s="1">
        <f t="shared" si="2"/>
        <v>5606.1</v>
      </c>
      <c r="J16" s="1">
        <f t="shared" si="2"/>
        <v>5573.8</v>
      </c>
      <c r="K16" s="1">
        <f t="shared" si="2"/>
        <v>5573.3</v>
      </c>
      <c r="L16" s="1">
        <f t="shared" si="2"/>
        <v>5108.3999999999996</v>
      </c>
      <c r="M16" s="13">
        <f t="shared" si="2"/>
        <v>5109.1000000000004</v>
      </c>
      <c r="N16" s="12">
        <f t="shared" si="2"/>
        <v>5091</v>
      </c>
      <c r="O16" s="1">
        <f t="shared" si="2"/>
        <v>5089.8</v>
      </c>
      <c r="P16" s="1">
        <f t="shared" si="2"/>
        <v>5089.6000000000004</v>
      </c>
      <c r="Q16" s="1">
        <f t="shared" si="2"/>
        <v>5089.1000000000004</v>
      </c>
      <c r="R16" s="1">
        <f t="shared" si="2"/>
        <v>5599.8</v>
      </c>
      <c r="S16" s="1">
        <f t="shared" si="2"/>
        <v>5600</v>
      </c>
      <c r="T16" s="1">
        <f t="shared" si="2"/>
        <v>5600</v>
      </c>
      <c r="U16" s="1">
        <f t="shared" si="2"/>
        <v>5583.8</v>
      </c>
      <c r="V16" s="1">
        <f t="shared" si="2"/>
        <v>5583.9</v>
      </c>
      <c r="W16" s="1">
        <f t="shared" si="2"/>
        <v>5583.7</v>
      </c>
      <c r="X16" s="1">
        <f t="shared" si="2"/>
        <v>6156.6</v>
      </c>
      <c r="Y16" s="13">
        <f t="shared" si="2"/>
        <v>6156.6</v>
      </c>
      <c r="Z16" s="12">
        <f t="shared" si="2"/>
        <v>6156.6</v>
      </c>
      <c r="AA16" s="1">
        <f t="shared" si="2"/>
        <v>6156.5</v>
      </c>
      <c r="AB16" s="1">
        <f t="shared" si="2"/>
        <v>6156</v>
      </c>
      <c r="AC16" s="1">
        <f t="shared" si="2"/>
        <v>6155.2</v>
      </c>
      <c r="AD16" s="1">
        <f t="shared" si="2"/>
        <v>6611.6</v>
      </c>
      <c r="AE16" s="1">
        <f t="shared" si="2"/>
        <v>6611.6</v>
      </c>
      <c r="AF16" s="1">
        <f t="shared" si="2"/>
        <v>6611.3</v>
      </c>
      <c r="AG16" s="1">
        <f t="shared" si="2"/>
        <v>6606.8</v>
      </c>
      <c r="AH16" s="1">
        <f t="shared" si="2"/>
        <v>6597.2</v>
      </c>
      <c r="AI16" s="1">
        <f t="shared" si="2"/>
        <v>6596.7</v>
      </c>
      <c r="AJ16" s="1">
        <f t="shared" si="2"/>
        <v>6183.9</v>
      </c>
      <c r="AK16" s="13">
        <f t="shared" si="2"/>
        <v>6183.8</v>
      </c>
    </row>
    <row r="17" spans="1:37">
      <c r="A17" s="58" t="s">
        <v>57</v>
      </c>
      <c r="B17" s="40"/>
      <c r="C17" s="41"/>
      <c r="D17" s="41"/>
      <c r="E17" s="41"/>
      <c r="F17" s="41"/>
      <c r="G17" s="41"/>
      <c r="H17" s="41"/>
      <c r="I17" s="41"/>
      <c r="J17" s="41"/>
      <c r="K17" s="41"/>
      <c r="L17" s="41"/>
      <c r="M17" s="42"/>
      <c r="N17" s="40"/>
      <c r="O17" s="41"/>
      <c r="P17" s="41"/>
      <c r="Q17" s="41"/>
      <c r="R17" s="41"/>
      <c r="S17" s="41"/>
      <c r="T17" s="41"/>
      <c r="U17" s="41"/>
      <c r="V17" s="41"/>
      <c r="W17" s="41"/>
      <c r="X17" s="44">
        <v>-1000</v>
      </c>
      <c r="Y17" s="45">
        <v>-1000</v>
      </c>
      <c r="Z17" s="40"/>
      <c r="AA17" s="41"/>
      <c r="AB17" s="41"/>
      <c r="AC17" s="41"/>
      <c r="AD17" s="41"/>
      <c r="AE17" s="41"/>
      <c r="AF17" s="41"/>
      <c r="AG17" s="41"/>
      <c r="AH17" s="41"/>
      <c r="AI17" s="41"/>
      <c r="AJ17" s="41"/>
      <c r="AK17" s="42"/>
    </row>
    <row r="18" spans="1:37">
      <c r="A18" s="59" t="s">
        <v>14</v>
      </c>
      <c r="B18" s="12">
        <f>SUM(B17)</f>
        <v>0</v>
      </c>
      <c r="C18" s="1">
        <f t="shared" ref="C18:AK18" si="3">SUM(C17)</f>
        <v>0</v>
      </c>
      <c r="D18" s="1">
        <f t="shared" si="3"/>
        <v>0</v>
      </c>
      <c r="E18" s="1">
        <f t="shared" si="3"/>
        <v>0</v>
      </c>
      <c r="F18" s="1">
        <f t="shared" si="3"/>
        <v>0</v>
      </c>
      <c r="G18" s="1">
        <f t="shared" si="3"/>
        <v>0</v>
      </c>
      <c r="H18" s="1">
        <f t="shared" si="3"/>
        <v>0</v>
      </c>
      <c r="I18" s="1">
        <f t="shared" si="3"/>
        <v>0</v>
      </c>
      <c r="J18" s="1">
        <f t="shared" si="3"/>
        <v>0</v>
      </c>
      <c r="K18" s="1">
        <f t="shared" si="3"/>
        <v>0</v>
      </c>
      <c r="L18" s="1">
        <f t="shared" si="3"/>
        <v>0</v>
      </c>
      <c r="M18" s="13">
        <f t="shared" si="3"/>
        <v>0</v>
      </c>
      <c r="N18" s="12">
        <f t="shared" si="3"/>
        <v>0</v>
      </c>
      <c r="O18" s="1">
        <f t="shared" si="3"/>
        <v>0</v>
      </c>
      <c r="P18" s="1">
        <f t="shared" si="3"/>
        <v>0</v>
      </c>
      <c r="Q18" s="1">
        <f t="shared" si="3"/>
        <v>0</v>
      </c>
      <c r="R18" s="1">
        <f t="shared" si="3"/>
        <v>0</v>
      </c>
      <c r="S18" s="1">
        <f t="shared" si="3"/>
        <v>0</v>
      </c>
      <c r="T18" s="1">
        <f t="shared" si="3"/>
        <v>0</v>
      </c>
      <c r="U18" s="1">
        <f t="shared" si="3"/>
        <v>0</v>
      </c>
      <c r="V18" s="1">
        <f t="shared" si="3"/>
        <v>0</v>
      </c>
      <c r="W18" s="1">
        <f t="shared" si="3"/>
        <v>0</v>
      </c>
      <c r="X18" s="47">
        <f t="shared" si="3"/>
        <v>-1000</v>
      </c>
      <c r="Y18" s="52">
        <f t="shared" si="3"/>
        <v>-1000</v>
      </c>
      <c r="Z18" s="12">
        <f t="shared" si="3"/>
        <v>0</v>
      </c>
      <c r="AA18" s="1">
        <f t="shared" si="3"/>
        <v>0</v>
      </c>
      <c r="AB18" s="1">
        <f t="shared" si="3"/>
        <v>0</v>
      </c>
      <c r="AC18" s="1">
        <f t="shared" si="3"/>
        <v>0</v>
      </c>
      <c r="AD18" s="1">
        <f t="shared" si="3"/>
        <v>0</v>
      </c>
      <c r="AE18" s="1">
        <f t="shared" si="3"/>
        <v>0</v>
      </c>
      <c r="AF18" s="1">
        <f t="shared" si="3"/>
        <v>0</v>
      </c>
      <c r="AG18" s="1">
        <f t="shared" si="3"/>
        <v>0</v>
      </c>
      <c r="AH18" s="1">
        <f t="shared" si="3"/>
        <v>0</v>
      </c>
      <c r="AI18" s="1">
        <f t="shared" si="3"/>
        <v>0</v>
      </c>
      <c r="AJ18" s="1">
        <f t="shared" si="3"/>
        <v>0</v>
      </c>
      <c r="AK18" s="13">
        <f t="shared" si="3"/>
        <v>0</v>
      </c>
    </row>
    <row r="19" spans="1:37">
      <c r="A19" s="39" t="s">
        <v>62</v>
      </c>
      <c r="B19" s="22">
        <f>B16+B18</f>
        <v>5136</v>
      </c>
      <c r="C19" s="23">
        <f t="shared" ref="C19:AK19" si="4">C16+C18</f>
        <v>5136</v>
      </c>
      <c r="D19" s="23">
        <f t="shared" si="4"/>
        <v>5136</v>
      </c>
      <c r="E19" s="23">
        <f t="shared" si="4"/>
        <v>5137.8999999999996</v>
      </c>
      <c r="F19" s="23">
        <f t="shared" si="4"/>
        <v>5600.7</v>
      </c>
      <c r="G19" s="23">
        <f t="shared" si="4"/>
        <v>5606.6</v>
      </c>
      <c r="H19" s="23">
        <f t="shared" si="4"/>
        <v>5606.5</v>
      </c>
      <c r="I19" s="23">
        <f t="shared" si="4"/>
        <v>5606.1</v>
      </c>
      <c r="J19" s="23">
        <f t="shared" si="4"/>
        <v>5573.8</v>
      </c>
      <c r="K19" s="23">
        <f t="shared" si="4"/>
        <v>5573.3</v>
      </c>
      <c r="L19" s="23">
        <f t="shared" si="4"/>
        <v>5108.3999999999996</v>
      </c>
      <c r="M19" s="24">
        <f t="shared" si="4"/>
        <v>5109.1000000000004</v>
      </c>
      <c r="N19" s="22">
        <f t="shared" si="4"/>
        <v>5091</v>
      </c>
      <c r="O19" s="23">
        <f t="shared" si="4"/>
        <v>5089.8</v>
      </c>
      <c r="P19" s="23">
        <f t="shared" si="4"/>
        <v>5089.6000000000004</v>
      </c>
      <c r="Q19" s="23">
        <f t="shared" si="4"/>
        <v>5089.1000000000004</v>
      </c>
      <c r="R19" s="23">
        <f t="shared" si="4"/>
        <v>5599.8</v>
      </c>
      <c r="S19" s="23">
        <f t="shared" si="4"/>
        <v>5600</v>
      </c>
      <c r="T19" s="23">
        <f t="shared" si="4"/>
        <v>5600</v>
      </c>
      <c r="U19" s="23">
        <f t="shared" si="4"/>
        <v>5583.8</v>
      </c>
      <c r="V19" s="23">
        <f t="shared" si="4"/>
        <v>5583.9</v>
      </c>
      <c r="W19" s="23">
        <f t="shared" si="4"/>
        <v>5583.7</v>
      </c>
      <c r="X19" s="23">
        <f t="shared" si="4"/>
        <v>5156.6000000000004</v>
      </c>
      <c r="Y19" s="24">
        <f t="shared" si="4"/>
        <v>5156.6000000000004</v>
      </c>
      <c r="Z19" s="22">
        <f t="shared" si="4"/>
        <v>6156.6</v>
      </c>
      <c r="AA19" s="23">
        <f t="shared" si="4"/>
        <v>6156.5</v>
      </c>
      <c r="AB19" s="23">
        <f t="shared" si="4"/>
        <v>6156</v>
      </c>
      <c r="AC19" s="23">
        <f t="shared" si="4"/>
        <v>6155.2</v>
      </c>
      <c r="AD19" s="23">
        <f t="shared" si="4"/>
        <v>6611.6</v>
      </c>
      <c r="AE19" s="23">
        <f t="shared" si="4"/>
        <v>6611.6</v>
      </c>
      <c r="AF19" s="23">
        <f t="shared" si="4"/>
        <v>6611.3</v>
      </c>
      <c r="AG19" s="23">
        <f t="shared" si="4"/>
        <v>6606.8</v>
      </c>
      <c r="AH19" s="23">
        <f t="shared" si="4"/>
        <v>6597.2</v>
      </c>
      <c r="AI19" s="23">
        <f t="shared" si="4"/>
        <v>6596.7</v>
      </c>
      <c r="AJ19" s="23">
        <f t="shared" si="4"/>
        <v>6183.9</v>
      </c>
      <c r="AK19" s="24">
        <f t="shared" si="4"/>
        <v>6183.8</v>
      </c>
    </row>
    <row r="20" spans="1:37">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1:37">
      <c r="A21" s="7"/>
      <c r="B21" s="43"/>
      <c r="N21" s="43"/>
    </row>
    <row r="22" spans="1:37">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row>
    <row r="24" spans="1:37">
      <c r="N24" s="43"/>
    </row>
    <row r="25" spans="1:37">
      <c r="N25" s="43"/>
    </row>
  </sheetData>
  <mergeCells count="3">
    <mergeCell ref="B7:M7"/>
    <mergeCell ref="N7:Y7"/>
    <mergeCell ref="Z7:AK7"/>
  </mergeCells>
  <pageMargins left="0.7" right="0.7" top="0.75" bottom="0.75" header="0.3" footer="0.3"/>
  <pageSetup scale="2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vt:lpstr>
      <vt:lpstr>NYCA</vt:lpstr>
      <vt:lpstr>GHIJ</vt:lpstr>
      <vt:lpstr>NYC</vt:lpstr>
      <vt:lpstr>LI</vt:lpstr>
      <vt:lpstr>GHIJ!Print_Area</vt:lpstr>
      <vt:lpstr>LI!Print_Area</vt:lpstr>
      <vt:lpstr>NYC!Print_Area</vt:lpstr>
      <vt:lpstr>NYCA!Print_Area</vt:lpstr>
      <vt:lpstr>Summary!Print_Area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2016-06-24T16:36:22Z</dcterms:created>
  <dcterms:modified xsi:type="dcterms:W3CDTF">2016-06-27T15:11:06Z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-1503844065</vt:i4>
  </property>
  <property fmtid="{D5CDD505-2E9C-101B-9397-08002B2CF9AE}" pid="3" name="_NewReviewCycle">
    <vt:lpwstr/>
  </property>
  <property fmtid="{D5CDD505-2E9C-101B-9397-08002B2CF9AE}" pid="4" name="_ReviewingToolsShownOnce">
    <vt:lpwstr/>
  </property>
</Properties>
</file>