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Bissell\Transmission Rate Filings\NYPA\NYPA 2024 Formula Rate Changes\Deficiency Response\"/>
    </mc:Choice>
  </mc:AlternateContent>
  <xr:revisionPtr revIDLastSave="0" documentId="8_{4AEA3E9B-56BD-40F7-8B5E-FBF632C4FC33}" xr6:coauthVersionLast="47" xr6:coauthVersionMax="47" xr10:uidLastSave="{00000000-0000-0000-0000-000000000000}"/>
  <bookViews>
    <workbookView xWindow="28680" yWindow="-120" windowWidth="29040" windowHeight="16440" xr2:uid="{6291AFE1-6ED2-4C88-9F2E-B6903F874A50}"/>
  </bookViews>
  <sheets>
    <sheet name="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 localSheetId="0">#REF!</definedName>
    <definedName name="a">#REF!</definedName>
    <definedName name="autres_charges" localSheetId="0">#REF!</definedName>
    <definedName name="autres_charges">#REF!</definedName>
    <definedName name="autres_impôts" localSheetId="0">#REF!</definedName>
    <definedName name="autres_impôts">#REF!</definedName>
    <definedName name="avoirs_banques" localSheetId="0">#REF!</definedName>
    <definedName name="avoirs_banques">#REF!</definedName>
    <definedName name="Bal_sht" localSheetId="0">#REF!</definedName>
    <definedName name="Bal_sht">#REF!</definedName>
    <definedName name="cptes_régul_passif" localSheetId="0">#REF!</definedName>
    <definedName name="cptes_régul_passif">#REF!</definedName>
    <definedName name="créances_end_1an" localSheetId="0">#REF!</definedName>
    <definedName name="créances_end_1an">#REF!</definedName>
    <definedName name="cvsdfgea" localSheetId="0">#REF!</definedName>
    <definedName name="cvsdfgea">#REF!</definedName>
    <definedName name="DRCTNR" localSheetId="0">'[1]Comparative stats Report'!$C$70:$H$76</definedName>
    <definedName name="DRCTNR">'[2]Comparative stats Report'!$C$70:$H$76</definedName>
    <definedName name="edf" localSheetId="0">#REF!</definedName>
    <definedName name="edf">#REF!</definedName>
    <definedName name="GAAP_BS" localSheetId="0">'[3]NA Utility Consolidating BS'!#REF!</definedName>
    <definedName name="GAAP_BS">'[4]NA Utility Consolidating BS'!#REF!</definedName>
    <definedName name="GAAP_BS_Q1" localSheetId="0">#REF!</definedName>
    <definedName name="GAAP_BS_Q1">#REF!</definedName>
    <definedName name="GRM" localSheetId="0">'[1]Comparative stats Report'!$C$50:$I$58</definedName>
    <definedName name="GRM">'[2]Comparative stats Report'!$C$50:$I$58</definedName>
    <definedName name="Inc_stmt" localSheetId="0">#REF!</definedName>
    <definedName name="Inc_stmt">#REF!</definedName>
    <definedName name="INCTNR" localSheetId="0">'[1]Comparative stats Report'!$L$50:$R$58</definedName>
    <definedName name="INCTNR">'[2]Comparative stats Report'!$L$50:$R$58</definedName>
    <definedName name="int_charges_assim" localSheetId="0">#REF!</definedName>
    <definedName name="int_charges_assim">#REF!</definedName>
    <definedName name="int_produits_assim" localSheetId="0">#REF!</definedName>
    <definedName name="int_produits_assim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41792.4088541667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E_acct_summary_descr" localSheetId="0">#REF!</definedName>
    <definedName name="JE_acct_summary_descr">#REF!</definedName>
    <definedName name="JE_by_Account_summary" localSheetId="0">#REF!</definedName>
    <definedName name="JE_by_Account_summary">#REF!</definedName>
    <definedName name="JE_by_Account_summary_IncStmt" localSheetId="0">#REF!</definedName>
    <definedName name="JE_by_Account_summary_IncStmt">#REF!</definedName>
    <definedName name="LEASES" localSheetId="0">#REF!</definedName>
    <definedName name="LEASES">#REF!</definedName>
    <definedName name="LEV" localSheetId="0">'[1]Comparative stats Report'!$L$12:$R$20</definedName>
    <definedName name="LEV">'[2]Comparative stats Report'!$L$12:$R$20</definedName>
    <definedName name="LEV_A" localSheetId="0">'[1]Comparative stats Report'!$Z$12:$AD$20</definedName>
    <definedName name="LEV_A">'[2]Comparative stats Report'!$Z$12:$AD$20</definedName>
    <definedName name="LEV_CF" localSheetId="0">'[1]Comparative stats Report'!$BP$12:$BT$20</definedName>
    <definedName name="LEV_CF">'[2]Comparative stats Report'!$BP$12:$BT$20</definedName>
    <definedName name="LEV_L" localSheetId="0">'[1]Comparative stats Report'!$BB$12:$BF$20</definedName>
    <definedName name="LEV_L">'[2]Comparative stats Report'!$BB$12:$BF$20</definedName>
    <definedName name="LEV_T" localSheetId="0">'[1]Comparative stats Report'!$AN$12:$AR$20</definedName>
    <definedName name="LEV_T">'[2]Comparative stats Report'!$AN$12:$AR$20</definedName>
    <definedName name="LVFixedSymACCOUNTS.A1630">"A1630"</definedName>
    <definedName name="LVFixedSymANALYSIS.RPTWDCF">"RPTWDCF"</definedName>
    <definedName name="LVFixedSymCONTROLS.DIM5SET">"DIM5SET"</definedName>
    <definedName name="LVFixedSymCURRENCY.CEUR">"CEUR"</definedName>
    <definedName name="LVFixedSymENTITIES.E0137">"E0137"</definedName>
    <definedName name="LVFixedSymTIMEPER.TA1303YTD">"TA1303YTD"</definedName>
    <definedName name="MASTALL" localSheetId="0">'[5]Working File'!$C$7:$P$98</definedName>
    <definedName name="MASTALL">'[6]Working File'!$C$7:$P$98</definedName>
    <definedName name="month">[7]POV!#REF!</definedName>
    <definedName name="Other_charges" localSheetId="0">#REF!</definedName>
    <definedName name="Other_charges">#REF!</definedName>
    <definedName name="Othercharges" localSheetId="0">#REF!</definedName>
    <definedName name="Othercharges">#REF!</definedName>
    <definedName name="OVHTNR" localSheetId="0">'[1]Comparative stats Report'!$K$70:$O$76</definedName>
    <definedName name="OVHTNR">'[2]Comparative stats Report'!$K$70:$O$76</definedName>
    <definedName name="PageBreakRowStart">[8]Format!#REF!</definedName>
    <definedName name="PERIOD" localSheetId="0">'[1]HYPERION (PLN)'!$B$3</definedName>
    <definedName name="PERIOD">'[2]HYPERION (PLN)'!$B$3</definedName>
    <definedName name="TABLE" localSheetId="0">'[1]HYPERION (PLN)'!$A$146:$B$157</definedName>
    <definedName name="TABLE">'[2]HYPERION (PLN)'!$A$146:$B$157</definedName>
    <definedName name="Table_PY" localSheetId="0">'[1]HYPERION (PY)'!$A$146:$B$157</definedName>
    <definedName name="Table_PY">'[2]HYPERION (PY)'!$A$146:$B$157</definedName>
    <definedName name="TIP" localSheetId="0">'[1]Comparative stats Report'!$C$12:$I$20</definedName>
    <definedName name="TIP">'[2]Comparative stats Report'!$C$12:$I$20</definedName>
    <definedName name="TIP_A" localSheetId="0">'[1]Comparative stats Report'!$S$12:$W$20</definedName>
    <definedName name="TIP_A">'[2]Comparative stats Report'!$S$12:$W$20</definedName>
    <definedName name="TIP_CF" localSheetId="0">'[1]Comparative stats Report'!$BI$12:$BM$20</definedName>
    <definedName name="TIP_CF">'[2]Comparative stats Report'!$BI$12:$BM$20</definedName>
    <definedName name="TIP_L" localSheetId="0">'[1]Comparative stats Report'!$AU$12:$AY$20</definedName>
    <definedName name="TIP_L">'[2]Comparative stats Report'!$AU$12:$AY$20</definedName>
    <definedName name="TIP_T" localSheetId="0">'[1]Comparative stats Report'!$AG$12:$AK$20</definedName>
    <definedName name="TIP_T">'[2]Comparative stats Report'!$AG$12:$AK$20</definedName>
    <definedName name="TM1REBUILDOPTION">1</definedName>
    <definedName name="TNRCSP" localSheetId="0">'[1]Comparative stats Report'!$C$31:$I$39</definedName>
    <definedName name="TNRCSP">'[2]Comparative stats Report'!$C$31:$I$39</definedName>
    <definedName name="TNRCSP_A" localSheetId="0">'[1]Comparative stats Report'!$S$31:$W$39</definedName>
    <definedName name="TNRCSP_A">'[2]Comparative stats Report'!$S$31:$W$39</definedName>
    <definedName name="TNRCSP_CF" localSheetId="0">'[1]Comparative stats Report'!$BI$31:$BM$39</definedName>
    <definedName name="TNRCSP_CF">'[2]Comparative stats Report'!$BI$31:$BM$39</definedName>
    <definedName name="TNRCSP_L" localSheetId="0">'[1]Comparative stats Report'!$AU$31:$AY$39</definedName>
    <definedName name="TNRCSP_L">'[2]Comparative stats Report'!$AU$31:$AY$39</definedName>
    <definedName name="TNRCSP_T" localSheetId="0">'[1]Comparative stats Report'!$AG$31:$AK$39</definedName>
    <definedName name="TNRCSP_T">'[2]Comparative stats Report'!$AG$31:$AK$39</definedName>
    <definedName name="TNRPTR" localSheetId="0">'[1]Comparative stats Report'!$L$31:$R$39</definedName>
    <definedName name="TNRPTR">'[2]Comparative stats Report'!$L$31:$R$39</definedName>
    <definedName name="TNRPTR_A" localSheetId="0">'[1]Comparative stats Report'!$Z$31:$AD$39</definedName>
    <definedName name="TNRPTR_A">'[2]Comparative stats Report'!$Z$31:$AD$39</definedName>
    <definedName name="TNRPTR_CF" localSheetId="0">'[1]Comparative stats Report'!$BP$31:$BT$39</definedName>
    <definedName name="TNRPTR_CF">'[2]Comparative stats Report'!$BP$31:$BT$39</definedName>
    <definedName name="TNRPTR_L" localSheetId="0">'[1]Comparative stats Report'!$BB$31:$BF$39</definedName>
    <definedName name="TNRPTR_L">'[2]Comparative stats Report'!$BB$31:$BF$39</definedName>
    <definedName name="TNRPTR_T" localSheetId="0">'[1]Comparative stats Report'!$AN$31:$AR$39</definedName>
    <definedName name="TNRPTR_T">'[2]Comparative stats Report'!$AN$31:$AR$39</definedName>
    <definedName name="year">[7]POV!#REF!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0" i="1" l="1"/>
  <c r="D19" i="1"/>
  <c r="L55" i="1"/>
  <c r="K55" i="1"/>
  <c r="J55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B33" i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E32" i="1"/>
  <c r="E31" i="1"/>
  <c r="E30" i="1"/>
  <c r="E29" i="1"/>
  <c r="E28" i="1"/>
  <c r="E27" i="1"/>
  <c r="E26" i="1"/>
  <c r="E25" i="1"/>
  <c r="E24" i="1"/>
  <c r="E23" i="1"/>
  <c r="E22" i="1"/>
  <c r="N21" i="1"/>
  <c r="N22" i="1" s="1"/>
  <c r="E21" i="1"/>
  <c r="O20" i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N20" i="1"/>
  <c r="E20" i="1"/>
  <c r="R19" i="1"/>
  <c r="C19" i="1"/>
  <c r="C20" i="1" s="1"/>
  <c r="P17" i="1"/>
  <c r="E12" i="1" s="1"/>
  <c r="E15" i="1"/>
  <c r="E7" i="1"/>
  <c r="X17" i="1" l="1"/>
  <c r="X21" i="1"/>
  <c r="X22" i="1"/>
  <c r="C21" i="1"/>
  <c r="A20" i="1"/>
  <c r="H19" i="1"/>
  <c r="D20" i="1" s="1"/>
  <c r="G20" i="1"/>
  <c r="K9" i="1"/>
  <c r="N23" i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R20" i="1"/>
  <c r="N17" i="1" l="1"/>
  <c r="I41" i="1"/>
  <c r="I43" i="1"/>
  <c r="I45" i="1"/>
  <c r="I37" i="1"/>
  <c r="I52" i="1"/>
  <c r="I40" i="1"/>
  <c r="I32" i="1"/>
  <c r="I28" i="1"/>
  <c r="I24" i="1"/>
  <c r="I20" i="1"/>
  <c r="I51" i="1"/>
  <c r="I50" i="1"/>
  <c r="I49" i="1"/>
  <c r="I34" i="1"/>
  <c r="I31" i="1"/>
  <c r="I27" i="1"/>
  <c r="I23" i="1"/>
  <c r="I46" i="1"/>
  <c r="I42" i="1"/>
  <c r="I38" i="1"/>
  <c r="I36" i="1"/>
  <c r="I30" i="1"/>
  <c r="I26" i="1"/>
  <c r="I22" i="1"/>
  <c r="I54" i="1"/>
  <c r="L53" i="1" s="1"/>
  <c r="I39" i="1"/>
  <c r="I21" i="1"/>
  <c r="I55" i="1"/>
  <c r="L54" i="1" s="1"/>
  <c r="I47" i="1"/>
  <c r="I35" i="1"/>
  <c r="I48" i="1"/>
  <c r="I53" i="1"/>
  <c r="I44" i="1"/>
  <c r="H20" i="1"/>
  <c r="D21" i="1" s="1"/>
  <c r="I33" i="1"/>
  <c r="I29" i="1"/>
  <c r="I25" i="1"/>
  <c r="C22" i="1"/>
  <c r="A21" i="1"/>
  <c r="R21" i="1"/>
  <c r="L38" i="1" l="1"/>
  <c r="L45" i="1"/>
  <c r="L43" i="1"/>
  <c r="L52" i="1"/>
  <c r="L21" i="1"/>
  <c r="L26" i="1"/>
  <c r="L27" i="1"/>
  <c r="E10" i="1"/>
  <c r="K8" i="1"/>
  <c r="L47" i="1"/>
  <c r="L25" i="1"/>
  <c r="L30" i="1"/>
  <c r="L31" i="1"/>
  <c r="L42" i="1"/>
  <c r="R22" i="1"/>
  <c r="C23" i="1"/>
  <c r="A22" i="1"/>
  <c r="L34" i="1"/>
  <c r="L29" i="1"/>
  <c r="L33" i="1"/>
  <c r="L39" i="1"/>
  <c r="L19" i="1"/>
  <c r="I15" i="1"/>
  <c r="L24" i="1"/>
  <c r="L46" i="1"/>
  <c r="L35" i="1"/>
  <c r="L48" i="1"/>
  <c r="L51" i="1"/>
  <c r="L28" i="1"/>
  <c r="L37" i="1"/>
  <c r="L49" i="1"/>
  <c r="L36" i="1"/>
  <c r="L32" i="1"/>
  <c r="L20" i="1"/>
  <c r="L41" i="1"/>
  <c r="L50" i="1"/>
  <c r="L44" i="1"/>
  <c r="F21" i="1"/>
  <c r="L22" i="1"/>
  <c r="L23" i="1"/>
  <c r="L40" i="1"/>
  <c r="G21" i="1" l="1"/>
  <c r="A23" i="1"/>
  <c r="C24" i="1"/>
  <c r="K7" i="1"/>
  <c r="R23" i="1"/>
  <c r="C25" i="1" l="1"/>
  <c r="A24" i="1"/>
  <c r="H21" i="1"/>
  <c r="D22" i="1" s="1"/>
  <c r="R24" i="1"/>
  <c r="C26" i="1" l="1"/>
  <c r="A25" i="1"/>
  <c r="R25" i="1"/>
  <c r="F22" i="1"/>
  <c r="R26" i="1" l="1"/>
  <c r="G22" i="1"/>
  <c r="C27" i="1"/>
  <c r="A26" i="1"/>
  <c r="H22" i="1" l="1"/>
  <c r="D23" i="1" s="1"/>
  <c r="R27" i="1"/>
  <c r="A27" i="1"/>
  <c r="C28" i="1"/>
  <c r="R28" i="1" l="1"/>
  <c r="C29" i="1"/>
  <c r="A28" i="1"/>
  <c r="F23" i="1"/>
  <c r="G23" i="1" l="1"/>
  <c r="R29" i="1"/>
  <c r="C30" i="1"/>
  <c r="A29" i="1"/>
  <c r="R30" i="1" l="1"/>
  <c r="C31" i="1"/>
  <c r="A30" i="1"/>
  <c r="H23" i="1"/>
  <c r="D24" i="1" s="1"/>
  <c r="R31" i="1" l="1"/>
  <c r="F24" i="1"/>
  <c r="C32" i="1"/>
  <c r="A31" i="1"/>
  <c r="G24" i="1" l="1"/>
  <c r="C33" i="1"/>
  <c r="A32" i="1"/>
  <c r="R32" i="1"/>
  <c r="H24" i="1" l="1"/>
  <c r="D25" i="1" s="1"/>
  <c r="R33" i="1"/>
  <c r="C34" i="1"/>
  <c r="A33" i="1"/>
  <c r="A34" i="1" l="1"/>
  <c r="C35" i="1"/>
  <c r="F25" i="1"/>
  <c r="R34" i="1"/>
  <c r="C36" i="1" l="1"/>
  <c r="A35" i="1"/>
  <c r="G25" i="1"/>
  <c r="R35" i="1"/>
  <c r="R36" i="1" l="1"/>
  <c r="H25" i="1"/>
  <c r="D26" i="1" s="1"/>
  <c r="C37" i="1"/>
  <c r="A36" i="1"/>
  <c r="F26" i="1" l="1"/>
  <c r="R37" i="1"/>
  <c r="A37" i="1"/>
  <c r="C38" i="1"/>
  <c r="R38" i="1" l="1"/>
  <c r="G26" i="1"/>
  <c r="C39" i="1"/>
  <c r="A38" i="1"/>
  <c r="R39" i="1" l="1"/>
  <c r="H26" i="1"/>
  <c r="D27" i="1" s="1"/>
  <c r="C40" i="1"/>
  <c r="A39" i="1"/>
  <c r="F27" i="1" l="1"/>
  <c r="R40" i="1"/>
  <c r="C41" i="1"/>
  <c r="A40" i="1"/>
  <c r="G27" i="1" l="1"/>
  <c r="A41" i="1"/>
  <c r="C42" i="1"/>
  <c r="R41" i="1"/>
  <c r="H27" i="1" l="1"/>
  <c r="D28" i="1" s="1"/>
  <c r="R42" i="1"/>
  <c r="C43" i="1"/>
  <c r="A42" i="1"/>
  <c r="F28" i="1" l="1"/>
  <c r="A43" i="1"/>
  <c r="C44" i="1"/>
  <c r="R43" i="1"/>
  <c r="C45" i="1" l="1"/>
  <c r="A44" i="1"/>
  <c r="R44" i="1"/>
  <c r="G28" i="1"/>
  <c r="R45" i="1" l="1"/>
  <c r="H28" i="1"/>
  <c r="D29" i="1" s="1"/>
  <c r="A45" i="1"/>
  <c r="C46" i="1"/>
  <c r="C47" i="1" l="1"/>
  <c r="A46" i="1"/>
  <c r="F29" i="1"/>
  <c r="R46" i="1"/>
  <c r="G29" i="1" l="1"/>
  <c r="A47" i="1"/>
  <c r="C48" i="1"/>
  <c r="R47" i="1"/>
  <c r="H29" i="1" l="1"/>
  <c r="D30" i="1" s="1"/>
  <c r="A48" i="1"/>
  <c r="C49" i="1"/>
  <c r="A49" i="1" l="1"/>
  <c r="C50" i="1"/>
  <c r="F30" i="1"/>
  <c r="G30" i="1" l="1"/>
  <c r="C51" i="1"/>
  <c r="A50" i="1"/>
  <c r="C52" i="1" l="1"/>
  <c r="A51" i="1"/>
  <c r="H30" i="1"/>
  <c r="D31" i="1" s="1"/>
  <c r="F31" i="1" l="1"/>
  <c r="A52" i="1"/>
  <c r="C53" i="1"/>
  <c r="C54" i="1" l="1"/>
  <c r="A53" i="1"/>
  <c r="G31" i="1"/>
  <c r="H31" i="1" l="1"/>
  <c r="D32" i="1" s="1"/>
  <c r="C55" i="1"/>
  <c r="A54" i="1"/>
  <c r="C56" i="1" l="1"/>
  <c r="A55" i="1"/>
  <c r="F32" i="1"/>
  <c r="C57" i="1" l="1"/>
  <c r="A56" i="1"/>
  <c r="G32" i="1"/>
  <c r="H32" i="1" l="1"/>
  <c r="D33" i="1" s="1"/>
  <c r="A57" i="1"/>
  <c r="C58" i="1"/>
  <c r="C59" i="1" l="1"/>
  <c r="A58" i="1"/>
  <c r="F33" i="1"/>
  <c r="G33" i="1" l="1"/>
  <c r="A59" i="1"/>
  <c r="C60" i="1"/>
  <c r="C61" i="1" l="1"/>
  <c r="A60" i="1"/>
  <c r="H33" i="1"/>
  <c r="D34" i="1" s="1"/>
  <c r="F34" i="1" l="1"/>
  <c r="A61" i="1"/>
  <c r="C62" i="1"/>
  <c r="C63" i="1" l="1"/>
  <c r="A62" i="1"/>
  <c r="G34" i="1"/>
  <c r="H34" i="1" l="1"/>
  <c r="D35" i="1" s="1"/>
  <c r="A63" i="1"/>
  <c r="C64" i="1"/>
  <c r="C65" i="1" l="1"/>
  <c r="A64" i="1"/>
  <c r="F35" i="1"/>
  <c r="G35" i="1" l="1"/>
  <c r="A65" i="1"/>
  <c r="C66" i="1"/>
  <c r="C67" i="1" l="1"/>
  <c r="A66" i="1"/>
  <c r="H35" i="1"/>
  <c r="D36" i="1" s="1"/>
  <c r="F36" i="1" l="1"/>
  <c r="A67" i="1"/>
  <c r="C68" i="1"/>
  <c r="C69" i="1" l="1"/>
  <c r="A68" i="1"/>
  <c r="G36" i="1"/>
  <c r="H36" i="1" l="1"/>
  <c r="D37" i="1" s="1"/>
  <c r="A69" i="1"/>
  <c r="C70" i="1"/>
  <c r="A70" i="1" l="1"/>
  <c r="C71" i="1"/>
  <c r="F37" i="1"/>
  <c r="G37" i="1" l="1"/>
  <c r="A71" i="1"/>
  <c r="C72" i="1"/>
  <c r="C73" i="1" l="1"/>
  <c r="A72" i="1"/>
  <c r="H37" i="1"/>
  <c r="D38" i="1" s="1"/>
  <c r="F38" i="1" l="1"/>
  <c r="A73" i="1"/>
  <c r="C74" i="1"/>
  <c r="C75" i="1" l="1"/>
  <c r="A74" i="1"/>
  <c r="G38" i="1"/>
  <c r="H38" i="1" l="1"/>
  <c r="D39" i="1" s="1"/>
  <c r="A75" i="1"/>
  <c r="C76" i="1"/>
  <c r="C77" i="1" l="1"/>
  <c r="A76" i="1"/>
  <c r="F39" i="1"/>
  <c r="G39" i="1" l="1"/>
  <c r="C78" i="1"/>
  <c r="A77" i="1"/>
  <c r="A78" i="1" l="1"/>
  <c r="C79" i="1"/>
  <c r="H39" i="1"/>
  <c r="D40" i="1" s="1"/>
  <c r="F40" i="1" l="1"/>
  <c r="A79" i="1"/>
  <c r="C80" i="1"/>
  <c r="C81" i="1" l="1"/>
  <c r="A80" i="1"/>
  <c r="G40" i="1"/>
  <c r="H40" i="1" l="1"/>
  <c r="D41" i="1" s="1"/>
  <c r="A81" i="1"/>
  <c r="C82" i="1"/>
  <c r="C83" i="1" l="1"/>
  <c r="A82" i="1"/>
  <c r="F41" i="1"/>
  <c r="G41" i="1" l="1"/>
  <c r="A83" i="1"/>
  <c r="C84" i="1"/>
  <c r="C85" i="1" l="1"/>
  <c r="A84" i="1"/>
  <c r="H41" i="1"/>
  <c r="D42" i="1" s="1"/>
  <c r="F42" i="1" l="1"/>
  <c r="C86" i="1"/>
  <c r="A85" i="1"/>
  <c r="A86" i="1" l="1"/>
  <c r="C87" i="1"/>
  <c r="G42" i="1"/>
  <c r="H42" i="1" l="1"/>
  <c r="D43" i="1" s="1"/>
  <c r="A87" i="1"/>
  <c r="C88" i="1"/>
  <c r="C89" i="1" l="1"/>
  <c r="A88" i="1"/>
  <c r="F43" i="1"/>
  <c r="G43" i="1" l="1"/>
  <c r="A89" i="1"/>
  <c r="C90" i="1"/>
  <c r="A90" i="1" l="1"/>
  <c r="C91" i="1"/>
  <c r="H43" i="1"/>
  <c r="D44" i="1" s="1"/>
  <c r="F44" i="1" l="1"/>
  <c r="A91" i="1"/>
  <c r="C92" i="1"/>
  <c r="C93" i="1" l="1"/>
  <c r="A92" i="1"/>
  <c r="G44" i="1"/>
  <c r="H44" i="1" l="1"/>
  <c r="D45" i="1" s="1"/>
  <c r="A93" i="1"/>
  <c r="C94" i="1"/>
  <c r="F45" i="1" l="1"/>
  <c r="C95" i="1"/>
  <c r="A94" i="1"/>
  <c r="A95" i="1" l="1"/>
  <c r="C96" i="1"/>
  <c r="G45" i="1"/>
  <c r="H45" i="1" l="1"/>
  <c r="D46" i="1" s="1"/>
  <c r="C97" i="1"/>
  <c r="A96" i="1"/>
  <c r="A97" i="1" l="1"/>
  <c r="C98" i="1"/>
  <c r="F46" i="1"/>
  <c r="G46" i="1" l="1"/>
  <c r="A98" i="1"/>
  <c r="C99" i="1"/>
  <c r="A99" i="1" l="1"/>
  <c r="C100" i="1"/>
  <c r="H46" i="1"/>
  <c r="D47" i="1" s="1"/>
  <c r="F47" i="1" l="1"/>
  <c r="C101" i="1"/>
  <c r="A100" i="1"/>
  <c r="A101" i="1" l="1"/>
  <c r="C102" i="1"/>
  <c r="G47" i="1"/>
  <c r="H47" i="1" l="1"/>
  <c r="D48" i="1" s="1"/>
  <c r="C103" i="1"/>
  <c r="A102" i="1"/>
  <c r="A103" i="1" l="1"/>
  <c r="C104" i="1"/>
  <c r="F48" i="1"/>
  <c r="G48" i="1" l="1"/>
  <c r="C105" i="1"/>
  <c r="A104" i="1"/>
  <c r="C106" i="1" l="1"/>
  <c r="A105" i="1"/>
  <c r="H48" i="1"/>
  <c r="D49" i="1" s="1"/>
  <c r="F49" i="1" l="1"/>
  <c r="A106" i="1"/>
  <c r="C107" i="1"/>
  <c r="A107" i="1" l="1"/>
  <c r="C108" i="1"/>
  <c r="G49" i="1"/>
  <c r="H49" i="1" l="1"/>
  <c r="D50" i="1" s="1"/>
  <c r="C109" i="1"/>
  <c r="A108" i="1"/>
  <c r="A109" i="1" l="1"/>
  <c r="C110" i="1"/>
  <c r="F50" i="1"/>
  <c r="C111" i="1" l="1"/>
  <c r="A110" i="1"/>
  <c r="G50" i="1"/>
  <c r="H50" i="1" l="1"/>
  <c r="D51" i="1" s="1"/>
  <c r="A111" i="1"/>
  <c r="C112" i="1"/>
  <c r="C113" i="1" l="1"/>
  <c r="A112" i="1"/>
  <c r="F51" i="1"/>
  <c r="G51" i="1" l="1"/>
  <c r="A113" i="1"/>
  <c r="C114" i="1"/>
  <c r="A114" i="1" l="1"/>
  <c r="C115" i="1"/>
  <c r="H51" i="1"/>
  <c r="D52" i="1" s="1"/>
  <c r="F52" i="1" l="1"/>
  <c r="A115" i="1"/>
  <c r="C116" i="1"/>
  <c r="C117" i="1" l="1"/>
  <c r="A116" i="1"/>
  <c r="G52" i="1"/>
  <c r="H52" i="1" l="1"/>
  <c r="D53" i="1" s="1"/>
  <c r="A117" i="1"/>
  <c r="C118" i="1"/>
  <c r="F53" i="1" l="1"/>
  <c r="C119" i="1"/>
  <c r="A118" i="1"/>
  <c r="A119" i="1" l="1"/>
  <c r="C120" i="1"/>
  <c r="G53" i="1"/>
  <c r="C121" i="1" l="1"/>
  <c r="A120" i="1"/>
  <c r="H53" i="1"/>
  <c r="D54" i="1" s="1"/>
  <c r="F54" i="1" l="1"/>
  <c r="C122" i="1"/>
  <c r="A121" i="1"/>
  <c r="C123" i="1" l="1"/>
  <c r="A122" i="1"/>
  <c r="G54" i="1"/>
  <c r="H54" i="1" l="1"/>
  <c r="D55" i="1" s="1"/>
  <c r="A123" i="1"/>
  <c r="C124" i="1"/>
  <c r="C125" i="1" l="1"/>
  <c r="A124" i="1"/>
  <c r="F55" i="1"/>
  <c r="G55" i="1" l="1"/>
  <c r="J54" i="1"/>
  <c r="J20" i="1"/>
  <c r="J19" i="1"/>
  <c r="F15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2" i="1"/>
  <c r="J50" i="1"/>
  <c r="J53" i="1"/>
  <c r="J51" i="1"/>
  <c r="J49" i="1"/>
  <c r="A125" i="1"/>
  <c r="C126" i="1"/>
  <c r="C127" i="1" l="1"/>
  <c r="A126" i="1"/>
  <c r="K54" i="1"/>
  <c r="G15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3" i="1"/>
  <c r="K50" i="1"/>
  <c r="K49" i="1"/>
  <c r="K51" i="1"/>
  <c r="K52" i="1"/>
  <c r="H55" i="1"/>
  <c r="H14" i="1" l="1"/>
  <c r="A127" i="1"/>
  <c r="C128" i="1"/>
  <c r="K6" i="1"/>
  <c r="C129" i="1" l="1"/>
  <c r="A128" i="1"/>
  <c r="A129" i="1" l="1"/>
  <c r="C130" i="1"/>
  <c r="A130" i="1" l="1"/>
  <c r="C131" i="1"/>
  <c r="A131" i="1" l="1"/>
  <c r="C132" i="1"/>
  <c r="C133" i="1" l="1"/>
  <c r="A132" i="1"/>
  <c r="A133" i="1" l="1"/>
  <c r="C134" i="1"/>
  <c r="C135" i="1" l="1"/>
  <c r="A134" i="1"/>
  <c r="A135" i="1" l="1"/>
  <c r="C136" i="1"/>
  <c r="C137" i="1" l="1"/>
  <c r="A136" i="1"/>
  <c r="C138" i="1" l="1"/>
  <c r="A137" i="1"/>
  <c r="C139" i="1" l="1"/>
  <c r="A138" i="1"/>
  <c r="A139" i="1" l="1"/>
  <c r="C140" i="1"/>
  <c r="C141" i="1" l="1"/>
  <c r="A140" i="1"/>
  <c r="A141" i="1" l="1"/>
  <c r="C142" i="1"/>
  <c r="C143" i="1" l="1"/>
  <c r="A142" i="1"/>
  <c r="A143" i="1" l="1"/>
  <c r="C144" i="1"/>
  <c r="C145" i="1" l="1"/>
  <c r="A144" i="1"/>
  <c r="A145" i="1" l="1"/>
  <c r="C146" i="1"/>
  <c r="A146" i="1" l="1"/>
  <c r="C147" i="1"/>
  <c r="A147" i="1" l="1"/>
  <c r="C148" i="1"/>
  <c r="C149" i="1" l="1"/>
  <c r="A148" i="1"/>
  <c r="A149" i="1" l="1"/>
  <c r="C150" i="1"/>
  <c r="C151" i="1" l="1"/>
  <c r="A150" i="1"/>
  <c r="A151" i="1" l="1"/>
  <c r="C152" i="1"/>
  <c r="C153" i="1" l="1"/>
  <c r="A152" i="1"/>
  <c r="A153" i="1" l="1"/>
  <c r="C154" i="1"/>
  <c r="C155" i="1" l="1"/>
  <c r="A154" i="1"/>
  <c r="A155" i="1" l="1"/>
  <c r="C156" i="1"/>
  <c r="C157" i="1" l="1"/>
  <c r="A156" i="1"/>
  <c r="A157" i="1" l="1"/>
  <c r="C158" i="1"/>
  <c r="C159" i="1" l="1"/>
  <c r="A158" i="1"/>
  <c r="A159" i="1" l="1"/>
  <c r="C160" i="1"/>
  <c r="C161" i="1" l="1"/>
  <c r="A160" i="1"/>
  <c r="A161" i="1" l="1"/>
  <c r="C162" i="1"/>
  <c r="A162" i="1" l="1"/>
  <c r="C163" i="1"/>
  <c r="A163" i="1" l="1"/>
  <c r="C164" i="1"/>
  <c r="C165" i="1" l="1"/>
  <c r="A164" i="1"/>
  <c r="A165" i="1" l="1"/>
  <c r="C166" i="1"/>
  <c r="C167" i="1" l="1"/>
  <c r="A166" i="1"/>
  <c r="A167" i="1" l="1"/>
  <c r="C168" i="1"/>
  <c r="C169" i="1" l="1"/>
  <c r="A168" i="1"/>
  <c r="C170" i="1" l="1"/>
  <c r="A169" i="1"/>
  <c r="A170" i="1" l="1"/>
  <c r="C171" i="1"/>
  <c r="A171" i="1" l="1"/>
  <c r="C172" i="1"/>
  <c r="C173" i="1" l="1"/>
  <c r="A172" i="1"/>
  <c r="A173" i="1" l="1"/>
  <c r="C174" i="1"/>
  <c r="C175" i="1" l="1"/>
  <c r="A174" i="1"/>
  <c r="A175" i="1" l="1"/>
  <c r="C176" i="1"/>
  <c r="C177" i="1" l="1"/>
  <c r="A176" i="1"/>
  <c r="A177" i="1" l="1"/>
  <c r="C178" i="1"/>
  <c r="A178" i="1" l="1"/>
  <c r="C179" i="1"/>
  <c r="A179" i="1" l="1"/>
  <c r="C180" i="1"/>
  <c r="C181" i="1" l="1"/>
  <c r="A180" i="1"/>
  <c r="A181" i="1" l="1"/>
  <c r="C182" i="1"/>
  <c r="C183" i="1" l="1"/>
  <c r="A182" i="1"/>
  <c r="A183" i="1" l="1"/>
  <c r="C184" i="1"/>
  <c r="C185" i="1" l="1"/>
  <c r="A184" i="1"/>
  <c r="C186" i="1" l="1"/>
  <c r="A185" i="1"/>
  <c r="C187" i="1" l="1"/>
  <c r="A186" i="1"/>
  <c r="A187" i="1" l="1"/>
  <c r="C188" i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V21" i="1" l="1"/>
  <c r="T21" i="1"/>
  <c r="S18" i="1"/>
  <c r="U20" i="1"/>
  <c r="T18" i="1"/>
  <c r="S20" i="1"/>
  <c r="T19" i="1"/>
  <c r="U19" i="1"/>
  <c r="S19" i="1"/>
  <c r="V18" i="1"/>
  <c r="V19" i="1"/>
  <c r="S22" i="1"/>
  <c r="U21" i="1"/>
  <c r="W21" i="1" s="1"/>
  <c r="Y21" i="1" s="1"/>
  <c r="S21" i="1"/>
  <c r="U18" i="1"/>
  <c r="T22" i="1"/>
  <c r="V22" i="1"/>
  <c r="U22" i="1"/>
  <c r="W22" i="1" s="1"/>
  <c r="Y22" i="1" s="1"/>
  <c r="U23" i="1"/>
  <c r="V23" i="1"/>
  <c r="S23" i="1"/>
  <c r="T24" i="1"/>
  <c r="S25" i="1"/>
  <c r="T23" i="1"/>
  <c r="V27" i="1"/>
  <c r="U25" i="1"/>
  <c r="T25" i="1"/>
  <c r="V25" i="1"/>
  <c r="V24" i="1"/>
  <c r="U24" i="1"/>
  <c r="S24" i="1"/>
  <c r="V28" i="1"/>
  <c r="U26" i="1"/>
  <c r="V26" i="1"/>
  <c r="T26" i="1"/>
  <c r="U30" i="1"/>
  <c r="S26" i="1"/>
  <c r="T27" i="1"/>
  <c r="S30" i="1"/>
  <c r="S27" i="1"/>
  <c r="V29" i="1"/>
  <c r="T29" i="1"/>
  <c r="S29" i="1"/>
  <c r="U27" i="1"/>
  <c r="S28" i="1"/>
  <c r="T28" i="1"/>
  <c r="T30" i="1"/>
  <c r="U28" i="1"/>
  <c r="U29" i="1"/>
  <c r="V30" i="1"/>
  <c r="V32" i="1"/>
  <c r="S31" i="1"/>
  <c r="T31" i="1"/>
  <c r="V31" i="1"/>
  <c r="U31" i="1"/>
  <c r="U35" i="1"/>
  <c r="S32" i="1"/>
  <c r="T32" i="1"/>
  <c r="T35" i="1"/>
  <c r="V35" i="1"/>
  <c r="U36" i="1"/>
  <c r="T33" i="1"/>
  <c r="U32" i="1"/>
  <c r="S33" i="1"/>
  <c r="V33" i="1"/>
  <c r="U37" i="1"/>
  <c r="T34" i="1"/>
  <c r="S34" i="1"/>
  <c r="U33" i="1"/>
  <c r="V34" i="1"/>
  <c r="S35" i="1"/>
  <c r="T36" i="1"/>
  <c r="U34" i="1"/>
  <c r="S39" i="1"/>
  <c r="T39" i="1"/>
  <c r="V39" i="1"/>
  <c r="S37" i="1"/>
  <c r="V37" i="1"/>
  <c r="V36" i="1"/>
  <c r="S36" i="1"/>
  <c r="T37" i="1"/>
  <c r="V38" i="1"/>
  <c r="T38" i="1"/>
  <c r="U38" i="1"/>
  <c r="S38" i="1"/>
  <c r="S40" i="1"/>
  <c r="V40" i="1"/>
  <c r="U39" i="1"/>
  <c r="U40" i="1"/>
  <c r="T40" i="1"/>
  <c r="V44" i="1"/>
  <c r="T42" i="1"/>
  <c r="U42" i="1"/>
  <c r="T41" i="1"/>
  <c r="S41" i="1"/>
  <c r="V41" i="1"/>
  <c r="U41" i="1"/>
  <c r="V42" i="1"/>
  <c r="T43" i="1"/>
  <c r="S42" i="1"/>
  <c r="U44" i="1"/>
  <c r="S44" i="1"/>
  <c r="V43" i="1"/>
  <c r="S43" i="1"/>
  <c r="T44" i="1"/>
  <c r="U43" i="1"/>
  <c r="S47" i="1"/>
  <c r="V45" i="1"/>
  <c r="S45" i="1"/>
  <c r="T45" i="1"/>
  <c r="U45" i="1"/>
  <c r="V47" i="1"/>
  <c r="T46" i="1"/>
  <c r="V46" i="1"/>
  <c r="S46" i="1"/>
  <c r="T47" i="1"/>
  <c r="U46" i="1"/>
  <c r="U47" i="1"/>
  <c r="V20" i="1"/>
  <c r="T20" i="1"/>
  <c r="W20" i="1" l="1"/>
  <c r="U16" i="1"/>
  <c r="U14" i="1" s="1"/>
  <c r="T16" i="1"/>
  <c r="T14" i="1" s="1"/>
  <c r="S16" i="1"/>
  <c r="S14" i="1" s="1"/>
  <c r="V16" i="1"/>
  <c r="V14" i="1" s="1"/>
  <c r="W17" i="1" l="1"/>
  <c r="Y20" i="1"/>
  <c r="Y17" i="1" s="1"/>
</calcChain>
</file>

<file path=xl/sharedStrings.xml><?xml version="1.0" encoding="utf-8"?>
<sst xmlns="http://schemas.openxmlformats.org/spreadsheetml/2006/main" count="107" uniqueCount="73">
  <si>
    <t>Return to Summary</t>
  </si>
  <si>
    <t>Vendor</t>
  </si>
  <si>
    <t>Asset Type</t>
  </si>
  <si>
    <t>&lt;asset class of the leased asset&gt;</t>
  </si>
  <si>
    <t>Lease Start Date</t>
  </si>
  <si>
    <t>&lt;enter START DATE of the leased asset, i.e. INCEPTION DATE&gt;</t>
  </si>
  <si>
    <t>Lease End Date</t>
  </si>
  <si>
    <t>&lt;enter END DATE of the leased asset&gt;</t>
  </si>
  <si>
    <t>Checks</t>
  </si>
  <si>
    <t>Recommended Lease Periods</t>
  </si>
  <si>
    <t>Other Lease Data</t>
  </si>
  <si>
    <t>Lease Periods</t>
  </si>
  <si>
    <t>&lt;# of periods(mo.) the asset will be in possession of the lessee&gt;</t>
  </si>
  <si>
    <t>Interest Rate</t>
  </si>
  <si>
    <t>EXAMPLE for illustrative purposes</t>
  </si>
  <si>
    <t>Amortization Schedule</t>
  </si>
  <si>
    <t>Future Minimum Lease Payments</t>
  </si>
  <si>
    <t>Yearly Breakout</t>
  </si>
  <si>
    <t xml:space="preserve">Reduction of Lease Liability (Breakout of Payment) </t>
  </si>
  <si>
    <t>Amortization</t>
  </si>
  <si>
    <t>Payment Schedule</t>
  </si>
  <si>
    <t>Pd #</t>
  </si>
  <si>
    <t>Month of Pd</t>
  </si>
  <si>
    <t>Lease Liability 
Beginning Balance</t>
  </si>
  <si>
    <t xml:space="preserve">Cash Payment </t>
  </si>
  <si>
    <t>Interest expense</t>
  </si>
  <si>
    <t>Reduction of Liability
(Payment less Interest )</t>
  </si>
  <si>
    <t>Lease Liability 
Ending Balance</t>
  </si>
  <si>
    <t xml:space="preserve">Total Amortization Expense </t>
  </si>
  <si>
    <t>Interest Expense remaning</t>
  </si>
  <si>
    <t xml:space="preserve">Remaining Lease Liability </t>
  </si>
  <si>
    <t>ROU Asset Balance</t>
  </si>
  <si>
    <t>Cash Payments</t>
  </si>
  <si>
    <t>Lease Liability reduction</t>
  </si>
  <si>
    <t>Amortization Expense</t>
  </si>
  <si>
    <t>Interest Expense</t>
  </si>
  <si>
    <t>a</t>
  </si>
  <si>
    <t>b</t>
  </si>
  <si>
    <t>c</t>
  </si>
  <si>
    <t>d = b-c</t>
  </si>
  <si>
    <t>a - d</t>
  </si>
  <si>
    <t># Periods</t>
  </si>
  <si>
    <t>Pd Start</t>
  </si>
  <si>
    <t xml:space="preserve">Payment </t>
  </si>
  <si>
    <t>x</t>
  </si>
  <si>
    <t>MASTER DATA</t>
  </si>
  <si>
    <t>Account Name</t>
  </si>
  <si>
    <t>Account #</t>
  </si>
  <si>
    <t>ROU Asset (Operating) - Real Estate</t>
  </si>
  <si>
    <t>XXXX</t>
  </si>
  <si>
    <t>ROU Asset (Operating) - Vehicles</t>
  </si>
  <si>
    <t>ROU Asset (Operating) - Equipment/Other</t>
  </si>
  <si>
    <t>ROU Long Term Liability (Operating)  - Real Estate</t>
  </si>
  <si>
    <t>ROU Long Term Liability (Operating)  - Vehicles</t>
  </si>
  <si>
    <t>ROU Long Term Liability (Operating)  - Equipment/Other</t>
  </si>
  <si>
    <t>Short term ROU lease payable (Operating) - Real Estate</t>
  </si>
  <si>
    <t>Short term ROU lease payable (Operating) - Vehicles</t>
  </si>
  <si>
    <t>Short term ROU lease payable (Operating) - Equipment/Other</t>
  </si>
  <si>
    <t>GASB 87 Operating Lease Expense - Real Estate</t>
  </si>
  <si>
    <t>GASB 87 Operating Lease Expense - Vehicles</t>
  </si>
  <si>
    <t>GASB 87 Operating Lease Expense - Equipment/Other</t>
  </si>
  <si>
    <t>Accumulated Amortization ROU Asset (Operating) - Real Estate</t>
  </si>
  <si>
    <t>Accumulated Amortization ROU Asset (Operating) - Vehicles</t>
  </si>
  <si>
    <t>Accumulated Amortization ROU Asset (Operating) - Equipment/Other</t>
  </si>
  <si>
    <t>Cash Adjustments</t>
  </si>
  <si>
    <t>Anticipated Fixed Payments</t>
  </si>
  <si>
    <t>NYPA's Proposal</t>
  </si>
  <si>
    <t>FERC's Approach</t>
  </si>
  <si>
    <t>Difference</t>
  </si>
  <si>
    <t>Total Payments</t>
  </si>
  <si>
    <t>Example</t>
  </si>
  <si>
    <t>Exhibit 1 to Attachment A</t>
  </si>
  <si>
    <r>
      <t xml:space="preserve">    </t>
    </r>
    <r>
      <rPr>
        <b/>
        <sz val="11"/>
        <color theme="1"/>
        <rFont val="Aptos Narrow"/>
        <family val="2"/>
        <scheme val="minor"/>
      </rPr>
      <t xml:space="preserve"> RIGHT OF USE ASSET COST RECOVERY COMPARISON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</si>
</sst>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444444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u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1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6" fillId="0" borderId="1" xfId="0" applyFont="1" applyBorder="1"/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43" fontId="0" fillId="0" borderId="4" xfId="2" applyFont="1" applyFill="1" applyBorder="1" applyAlignment="1" applyProtection="1">
      <alignment horizontal="right"/>
      <protection locked="0" hidden="1"/>
    </xf>
    <xf numFmtId="0" fontId="7" fillId="0" borderId="0" xfId="0" applyFont="1" applyProtection="1">
      <protection hidden="1"/>
    </xf>
    <xf numFmtId="0" fontId="7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4" fontId="0" fillId="2" borderId="6" xfId="2" applyNumberFormat="1" applyFont="1" applyFill="1" applyBorder="1" applyAlignment="1" applyProtection="1">
      <alignment horizontal="right"/>
      <protection locked="0" hidden="1"/>
    </xf>
    <xf numFmtId="0" fontId="0" fillId="0" borderId="0" xfId="0" applyAlignment="1">
      <alignment horizontal="left"/>
    </xf>
    <xf numFmtId="164" fontId="0" fillId="0" borderId="0" xfId="2" applyNumberFormat="1" applyFont="1" applyFill="1" applyBorder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43" fontId="0" fillId="0" borderId="6" xfId="2" applyFont="1" applyFill="1" applyBorder="1" applyProtection="1">
      <protection locked="0" hidden="1"/>
    </xf>
    <xf numFmtId="0" fontId="0" fillId="0" borderId="0" xfId="0" applyAlignment="1" applyProtection="1">
      <alignment horizontal="left"/>
      <protection locked="0" hidden="1"/>
    </xf>
    <xf numFmtId="10" fontId="0" fillId="3" borderId="6" xfId="0" applyNumberForma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10" fillId="0" borderId="7" xfId="0" applyFont="1" applyBorder="1" applyProtection="1">
      <protection hidden="1"/>
    </xf>
    <xf numFmtId="0" fontId="11" fillId="0" borderId="5" xfId="0" applyFont="1" applyBorder="1" applyAlignment="1" applyProtection="1">
      <alignment horizontal="center" wrapText="1"/>
      <protection hidden="1"/>
    </xf>
    <xf numFmtId="0" fontId="11" fillId="0" borderId="5" xfId="0" applyFont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/>
      <protection hidden="1"/>
    </xf>
    <xf numFmtId="0" fontId="11" fillId="0" borderId="0" xfId="0" applyFon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2" fillId="0" borderId="0" xfId="0" applyFont="1"/>
    <xf numFmtId="14" fontId="3" fillId="0" borderId="0" xfId="0" applyNumberFormat="1" applyFont="1"/>
    <xf numFmtId="164" fontId="2" fillId="0" borderId="0" xfId="0" applyNumberFormat="1" applyFont="1" applyAlignment="1" applyProtection="1">
      <alignment horizontal="center"/>
      <protection hidden="1"/>
    </xf>
    <xf numFmtId="164" fontId="2" fillId="0" borderId="9" xfId="0" applyNumberFormat="1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 wrapText="1"/>
      <protection hidden="1"/>
    </xf>
    <xf numFmtId="165" fontId="13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wrapText="1"/>
      <protection hidden="1"/>
    </xf>
    <xf numFmtId="43" fontId="12" fillId="0" borderId="12" xfId="2" applyFont="1" applyFill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2" fillId="4" borderId="13" xfId="0" applyFont="1" applyFill="1" applyBorder="1" applyAlignment="1" applyProtection="1">
      <alignment horizontal="center" wrapText="1"/>
      <protection hidden="1"/>
    </xf>
    <xf numFmtId="164" fontId="0" fillId="0" borderId="0" xfId="2" applyNumberFormat="1" applyFont="1" applyBorder="1"/>
    <xf numFmtId="43" fontId="0" fillId="0" borderId="0" xfId="0" applyNumberFormat="1"/>
    <xf numFmtId="0" fontId="13" fillId="0" borderId="9" xfId="0" applyFont="1" applyBorder="1" applyAlignment="1" applyProtection="1">
      <alignment horizontal="center"/>
      <protection hidden="1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0" xfId="0" applyFont="1"/>
    <xf numFmtId="0" fontId="11" fillId="0" borderId="14" xfId="0" applyFont="1" applyBorder="1" applyAlignment="1" applyProtection="1">
      <alignment horizontal="center" wrapText="1"/>
      <protection hidden="1"/>
    </xf>
    <xf numFmtId="165" fontId="11" fillId="0" borderId="8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11" fillId="0" borderId="9" xfId="0" applyFont="1" applyBorder="1" applyAlignment="1" applyProtection="1">
      <alignment horizontal="center" wrapText="1"/>
      <protection hidden="1"/>
    </xf>
    <xf numFmtId="0" fontId="11" fillId="0" borderId="15" xfId="0" applyFont="1" applyBorder="1" applyAlignment="1" applyProtection="1">
      <alignment horizontal="center" wrapText="1"/>
      <protection hidden="1"/>
    </xf>
    <xf numFmtId="0" fontId="3" fillId="0" borderId="6" xfId="0" applyFont="1" applyBorder="1" applyAlignment="1">
      <alignment horizontal="center" vertical="center"/>
    </xf>
    <xf numFmtId="164" fontId="1" fillId="0" borderId="0" xfId="2" applyNumberFormat="1" applyFont="1" applyBorder="1" applyAlignment="1" applyProtection="1">
      <alignment horizontal="center"/>
      <protection hidden="1"/>
    </xf>
    <xf numFmtId="164" fontId="1" fillId="0" borderId="9" xfId="2" applyNumberFormat="1" applyFont="1" applyBorder="1" applyAlignment="1" applyProtection="1">
      <alignment horizontal="center"/>
      <protection hidden="1"/>
    </xf>
    <xf numFmtId="0" fontId="0" fillId="5" borderId="6" xfId="2" applyNumberFormat="1" applyFont="1" applyFill="1" applyBorder="1" applyAlignment="1" applyProtection="1">
      <alignment horizontal="center"/>
      <protection hidden="1"/>
    </xf>
    <xf numFmtId="17" fontId="0" fillId="0" borderId="0" xfId="0" applyNumberFormat="1" applyAlignment="1" applyProtection="1">
      <alignment horizontal="right"/>
      <protection hidden="1"/>
    </xf>
    <xf numFmtId="6" fontId="0" fillId="0" borderId="14" xfId="2" applyNumberFormat="1" applyFont="1" applyFill="1" applyBorder="1" applyAlignment="1" applyProtection="1">
      <alignment horizontal="right"/>
      <protection hidden="1"/>
    </xf>
    <xf numFmtId="6" fontId="1" fillId="6" borderId="8" xfId="2" applyNumberFormat="1" applyFont="1" applyFill="1" applyBorder="1" applyAlignment="1" applyProtection="1">
      <alignment horizontal="center"/>
      <protection hidden="1"/>
    </xf>
    <xf numFmtId="6" fontId="13" fillId="6" borderId="0" xfId="2" applyNumberFormat="1" applyFont="1" applyFill="1" applyBorder="1" applyAlignment="1" applyProtection="1">
      <alignment horizontal="center"/>
      <protection hidden="1"/>
    </xf>
    <xf numFmtId="6" fontId="0" fillId="6" borderId="9" xfId="2" applyNumberFormat="1" applyFont="1" applyFill="1" applyBorder="1" applyProtection="1">
      <protection hidden="1"/>
    </xf>
    <xf numFmtId="6" fontId="0" fillId="0" borderId="15" xfId="2" applyNumberFormat="1" applyFont="1" applyFill="1" applyBorder="1" applyProtection="1">
      <protection locked="0" hidden="1"/>
    </xf>
    <xf numFmtId="43" fontId="0" fillId="6" borderId="9" xfId="2" applyFont="1" applyFill="1" applyBorder="1" applyProtection="1">
      <protection hidden="1"/>
    </xf>
    <xf numFmtId="6" fontId="0" fillId="0" borderId="0" xfId="0" applyNumberFormat="1" applyProtection="1">
      <protection hidden="1"/>
    </xf>
    <xf numFmtId="0" fontId="0" fillId="0" borderId="6" xfId="0" applyBorder="1"/>
    <xf numFmtId="14" fontId="0" fillId="0" borderId="6" xfId="0" applyNumberFormat="1" applyBorder="1"/>
    <xf numFmtId="164" fontId="0" fillId="7" borderId="6" xfId="2" applyNumberFormat="1" applyFont="1" applyFill="1" applyBorder="1"/>
    <xf numFmtId="17" fontId="0" fillId="0" borderId="0" xfId="0" applyNumberFormat="1" applyProtection="1">
      <protection hidden="1"/>
    </xf>
    <xf numFmtId="6" fontId="0" fillId="0" borderId="14" xfId="2" applyNumberFormat="1" applyFont="1" applyBorder="1" applyProtection="1">
      <protection hidden="1"/>
    </xf>
    <xf numFmtId="6" fontId="0" fillId="6" borderId="0" xfId="2" applyNumberFormat="1" applyFont="1" applyFill="1" applyBorder="1" applyProtection="1">
      <protection hidden="1"/>
    </xf>
    <xf numFmtId="164" fontId="0" fillId="6" borderId="9" xfId="2" applyNumberFormat="1" applyFont="1" applyFill="1" applyBorder="1" applyProtection="1">
      <protection hidden="1"/>
    </xf>
    <xf numFmtId="43" fontId="0" fillId="0" borderId="9" xfId="2" applyFont="1" applyBorder="1" applyProtection="1">
      <protection hidden="1"/>
    </xf>
    <xf numFmtId="43" fontId="0" fillId="0" borderId="0" xfId="2" applyFont="1" applyProtection="1">
      <protection hidden="1"/>
    </xf>
    <xf numFmtId="0" fontId="13" fillId="0" borderId="16" xfId="0" applyFont="1" applyBorder="1" applyAlignment="1" applyProtection="1">
      <alignment horizontal="center"/>
      <protection hidden="1"/>
    </xf>
    <xf numFmtId="164" fontId="1" fillId="0" borderId="17" xfId="2" applyNumberFormat="1" applyFont="1" applyBorder="1" applyAlignment="1" applyProtection="1">
      <alignment horizontal="center"/>
      <protection hidden="1"/>
    </xf>
    <xf numFmtId="164" fontId="1" fillId="0" borderId="18" xfId="2" applyNumberFormat="1" applyFont="1" applyBorder="1" applyAlignment="1" applyProtection="1">
      <alignment horizontal="center"/>
      <protection hidden="1"/>
    </xf>
    <xf numFmtId="43" fontId="0" fillId="0" borderId="0" xfId="0" applyNumberFormat="1" applyAlignment="1" applyProtection="1">
      <alignment horizontal="center"/>
      <protection hidden="1"/>
    </xf>
    <xf numFmtId="43" fontId="0" fillId="0" borderId="6" xfId="2" applyFont="1" applyBorder="1"/>
    <xf numFmtId="43" fontId="0" fillId="0" borderId="0" xfId="2" applyFont="1" applyBorder="1" applyProtection="1">
      <protection hidden="1"/>
    </xf>
    <xf numFmtId="17" fontId="0" fillId="0" borderId="16" xfId="0" applyNumberFormat="1" applyBorder="1" applyProtection="1">
      <protection hidden="1"/>
    </xf>
    <xf numFmtId="6" fontId="0" fillId="0" borderId="19" xfId="2" applyNumberFormat="1" applyFont="1" applyBorder="1" applyProtection="1">
      <protection hidden="1"/>
    </xf>
    <xf numFmtId="6" fontId="1" fillId="6" borderId="16" xfId="2" applyNumberFormat="1" applyFont="1" applyFill="1" applyBorder="1" applyAlignment="1" applyProtection="1">
      <alignment horizontal="center"/>
      <protection hidden="1"/>
    </xf>
    <xf numFmtId="6" fontId="0" fillId="6" borderId="17" xfId="2" applyNumberFormat="1" applyFont="1" applyFill="1" applyBorder="1" applyProtection="1">
      <protection hidden="1"/>
    </xf>
    <xf numFmtId="6" fontId="0" fillId="6" borderId="18" xfId="2" applyNumberFormat="1" applyFont="1" applyFill="1" applyBorder="1" applyProtection="1">
      <protection hidden="1"/>
    </xf>
    <xf numFmtId="6" fontId="0" fillId="0" borderId="20" xfId="2" applyNumberFormat="1" applyFont="1" applyFill="1" applyBorder="1" applyProtection="1">
      <protection locked="0" hidden="1"/>
    </xf>
    <xf numFmtId="164" fontId="0" fillId="6" borderId="18" xfId="2" applyNumberFormat="1" applyFont="1" applyFill="1" applyBorder="1" applyProtection="1">
      <protection hidden="1"/>
    </xf>
    <xf numFmtId="0" fontId="0" fillId="0" borderId="17" xfId="0" applyBorder="1" applyProtection="1">
      <protection hidden="1"/>
    </xf>
    <xf numFmtId="43" fontId="0" fillId="0" borderId="17" xfId="2" applyFont="1" applyBorder="1" applyProtection="1">
      <protection hidden="1"/>
    </xf>
    <xf numFmtId="43" fontId="0" fillId="0" borderId="18" xfId="2" applyFont="1" applyBorder="1" applyProtection="1">
      <protection hidden="1"/>
    </xf>
    <xf numFmtId="0" fontId="0" fillId="0" borderId="21" xfId="0" applyBorder="1" applyProtection="1">
      <protection hidden="1"/>
    </xf>
    <xf numFmtId="0" fontId="14" fillId="0" borderId="0" xfId="0" applyFont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0" borderId="4" xfId="0" applyFont="1" applyBorder="1" applyAlignment="1">
      <alignment horizontal="center" vertical="center"/>
    </xf>
    <xf numFmtId="43" fontId="0" fillId="0" borderId="13" xfId="0" applyNumberFormat="1" applyBorder="1"/>
    <xf numFmtId="0" fontId="0" fillId="0" borderId="0" xfId="0" applyAlignment="1" applyProtection="1">
      <alignment horizontal="center" wrapText="1"/>
      <protection hidden="1"/>
    </xf>
    <xf numFmtId="164" fontId="0" fillId="8" borderId="22" xfId="0" applyNumberFormat="1" applyFill="1" applyBorder="1" applyAlignment="1" applyProtection="1">
      <alignment horizontal="center"/>
      <protection hidden="1"/>
    </xf>
    <xf numFmtId="164" fontId="0" fillId="8" borderId="23" xfId="0" applyNumberFormat="1" applyFill="1" applyBorder="1" applyAlignment="1" applyProtection="1">
      <alignment horizontal="center"/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164" fontId="0" fillId="8" borderId="14" xfId="0" applyNumberFormat="1" applyFill="1" applyBorder="1" applyAlignment="1" applyProtection="1">
      <alignment horizontal="center"/>
      <protection hidden="1"/>
    </xf>
    <xf numFmtId="164" fontId="0" fillId="8" borderId="0" xfId="0" applyNumberFormat="1" applyFill="1" applyAlignment="1" applyProtection="1">
      <alignment horizontal="center"/>
      <protection hidden="1"/>
    </xf>
    <xf numFmtId="164" fontId="0" fillId="8" borderId="15" xfId="0" applyNumberFormat="1" applyFill="1" applyBorder="1" applyAlignment="1" applyProtection="1">
      <alignment horizontal="center"/>
      <protection hidden="1"/>
    </xf>
    <xf numFmtId="164" fontId="0" fillId="8" borderId="25" xfId="0" applyNumberFormat="1" applyFill="1" applyBorder="1" applyAlignment="1" applyProtection="1">
      <alignment horizontal="center"/>
      <protection hidden="1"/>
    </xf>
    <xf numFmtId="164" fontId="0" fillId="8" borderId="21" xfId="0" applyNumberFormat="1" applyFill="1" applyBorder="1" applyAlignment="1" applyProtection="1">
      <alignment horizontal="center"/>
      <protection hidden="1"/>
    </xf>
    <xf numFmtId="164" fontId="0" fillId="8" borderId="26" xfId="0" applyNumberFormat="1" applyFill="1" applyBorder="1" applyAlignment="1" applyProtection="1">
      <alignment horizontal="center"/>
      <protection hidden="1"/>
    </xf>
    <xf numFmtId="164" fontId="0" fillId="8" borderId="24" xfId="0" applyNumberFormat="1" applyFill="1" applyBorder="1" applyAlignment="1" applyProtection="1">
      <alignment horizontal="center"/>
      <protection hidden="1"/>
    </xf>
    <xf numFmtId="43" fontId="0" fillId="0" borderId="0" xfId="0" applyNumberFormat="1" applyProtection="1">
      <protection hidden="1"/>
    </xf>
    <xf numFmtId="0" fontId="15" fillId="0" borderId="0" xfId="0" applyFont="1" applyProtection="1"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</cellXfs>
  <cellStyles count="3">
    <cellStyle name="Comma 2" xfId="2" xr:uid="{0EAE9AB2-E22D-433F-8009-D5B258C17897}"/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ypant-my.sharepoint.com/personal/erik_bayolima_nypa_gov/Documents/GASB%20-%20One%20Drive/Contracts%20Ready%20for%20Review/.Confirmed%20-%20SaaS/CARAHSOFT%20TECHNOLOGY%20CORP%20-%204500350215/GEB%20TAX%20Monthly%20Report%20FY03-Dec-21Feb03.xls?B0D9A2C1" TargetMode="External"/><Relationship Id="rId1" Type="http://schemas.openxmlformats.org/officeDocument/2006/relationships/externalLinkPath" Target="file:///\\B0D9A2C1\GEB%20TAX%20Monthly%20Report%20FY03-Dec-21Feb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nypant-my.sharepoint.com/personal/erik_bayolima_nypa_gov/Documents/GASB%20-%20One%20Drive/Contracts%20Ready%20for%20Review/.Confirmed%20-%20SaaS/DELL%20MARKETING%20LP%20CO%20DELL%20USA%20LP%20-%204500334913/.Confirmed%20-%20SaaS/CARAHSOFT%20TECHNOLOGY%20CORPORATION%20-%204500354046/GEB%20TAX%20Monthly%20Report%20FY03-Dec-21Feb03.xls?9B73C902" TargetMode="External"/><Relationship Id="rId1" Type="http://schemas.openxmlformats.org/officeDocument/2006/relationships/externalLinkPath" Target="file:///\\9B73C902\GEB%20TAX%20Monthly%20Report%20FY03-Dec-21Feb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nypant-my.sharepoint.com/personal/erik_bayolima_nypa_gov/Documents/GASB%20-%20One%20Drive/Contracts%20Ready%20for%20Review/.Confirmed%20-%20SaaS/CARAHSOFT%20TECHNOLOGY%20CORP%20-%204500350215/TERP%20and%20NA%20Utility%201-31-15%20Consolidating%20BS%20Worksheet_Bottom%20Level.xls?B0D9A2C1" TargetMode="External"/><Relationship Id="rId1" Type="http://schemas.openxmlformats.org/officeDocument/2006/relationships/externalLinkPath" Target="file:///\\B0D9A2C1\TERP%20and%20NA%20Utility%201-31-15%20Consolidating%20BS%20Worksheet_Bottom%20Level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https://nypant-my.sharepoint.com/personal/erik_bayolima_nypa_gov/Documents/GASB%20-%20One%20Drive/Contracts%20Ready%20for%20Review/.Confirmed%20-%20SaaS/ADVENT%20SOFTWARE%20INC.%20-%204500350631/TERP%20and%20NA%20Utility%201-31-15%20Consolidating%20BS%20Worksheet_Bottom%20Level.xls?969107C4" TargetMode="External"/><Relationship Id="rId1" Type="http://schemas.openxmlformats.org/officeDocument/2006/relationships/externalLinkPath" Target="file:///\\969107C4\TERP%20and%20NA%20Utility%201-31-15%20Consolidating%20BS%20Worksheet_Bottom%20Level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https://nypant-my.sharepoint.com/personal/erik_bayolima_nypa_gov/Documents/GASB%20-%20One%20Drive/Contracts%20Ready%20for%20Review/.Confirmed%20-%20SaaS/CARAHSOFT%20TECHNOLOGY%20CORP%20-%204500350215/TKUSA%20Group%20Co%20Comparative%203-31-11%20prelim.xls?B0D9A2C1" TargetMode="External"/><Relationship Id="rId1" Type="http://schemas.openxmlformats.org/officeDocument/2006/relationships/externalLinkPath" Target="file:///\\B0D9A2C1\TKUSA%20Group%20Co%20Comparative%203-31-11%20prelim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nypant-my.sharepoint.com/personal/erik_bayolima_nypa_gov/Documents/GASB%20-%20One%20Drive/Contracts%20Ready%20for%20Review/.Confirmed%20-%20SaaS/DELL%20MARKETING%20LP%20CO%20DELL%20USA%20LP%20-%204500334913/.Confirmed%20-%20SaaS/CARAHSOFT%20TECHNOLOGY%20CORPORATION%20-%204500354046/TKUSA%20Group%20Co%20Comparative%203-31-11%20prelim.xls?9B73C902" TargetMode="External"/><Relationship Id="rId1" Type="http://schemas.openxmlformats.org/officeDocument/2006/relationships/externalLinkPath" Target="file:///\\9B73C902\TKUSA%20Group%20Co%20Comparative%203-31-11%20prel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B%20Operations%20State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a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B Summary"/>
      <sheetName val="Tax Rev Growth By Member Firm"/>
      <sheetName val="SL Graphs"/>
      <sheetName val="SL Graphs (2)"/>
      <sheetName val="SL Graphs (3)"/>
      <sheetName val="SL Graphs (4)"/>
      <sheetName val="CNTRY Graphs(1)"/>
      <sheetName val="CNTRY Graphs (2)"/>
      <sheetName val="CNTRY Graphs (3)"/>
      <sheetName val="CNTRY Graphs (4)"/>
      <sheetName val="Comparative stats Report"/>
      <sheetName val="Comparative stats Hyperion"/>
      <sheetName val="GEB Summary SL"/>
      <sheetName val="GEB Summary CP"/>
      <sheetName val="OPS STMT value only (CY)"/>
      <sheetName val="OPS STMT value only (PLN)"/>
      <sheetName val="OPS STMT value only (PY)"/>
      <sheetName val="Revenue &amp; Headcount"/>
      <sheetName val="Headcount Breakdown"/>
      <sheetName val="HYPERION (CY)"/>
      <sheetName val="HYPERION (PLN)"/>
      <sheetName val="HYPERION (PY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B Summary"/>
      <sheetName val="Tax Rev Growth By Member Firm"/>
      <sheetName val="SL Graphs"/>
      <sheetName val="SL Graphs (2)"/>
      <sheetName val="SL Graphs (3)"/>
      <sheetName val="SL Graphs (4)"/>
      <sheetName val="CNTRY Graphs(1)"/>
      <sheetName val="CNTRY Graphs (2)"/>
      <sheetName val="CNTRY Graphs (3)"/>
      <sheetName val="CNTRY Graphs (4)"/>
      <sheetName val="Comparative stats Report"/>
      <sheetName val="Comparative stats Hyperion"/>
      <sheetName val="GEB Summary SL"/>
      <sheetName val="GEB Summary CP"/>
      <sheetName val="OPS STMT value only (CY)"/>
      <sheetName val="OPS STMT value only (PLN)"/>
      <sheetName val="OPS STMT value only (PY)"/>
      <sheetName val="Revenue &amp; Headcount"/>
      <sheetName val="Headcount Breakdown"/>
      <sheetName val="HYPERION (CY)"/>
      <sheetName val="HYPERION (PLN)"/>
      <sheetName val="HYPERION (PY)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P Entities Consolidating BS"/>
      <sheetName val="NA Utility Consolidating BS"/>
      <sheetName val="Current Month Balance_Sheet"/>
      <sheetName val="CurMonthEssbase Balance_Sheet"/>
      <sheetName val="TERP Consol Filter"/>
      <sheetName val="NA Utility Filte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P Entities Consolidating BS"/>
      <sheetName val="NA Utility Consolidating BS"/>
      <sheetName val="Current Month Balance_Sheet"/>
      <sheetName val="CurMonthEssbase Balance_Sheet"/>
      <sheetName val="TERP Consol Filter"/>
      <sheetName val="NA Utility Filter"/>
    </sheetNames>
    <sheetDataSet>
      <sheetData sheetId="0">
        <row r="5">
          <cell r="C5" t="str">
            <v>(Unaudited)</v>
          </cell>
        </row>
      </sheetData>
      <sheetData sheetId="1">
        <row r="5">
          <cell r="C5" t="str">
            <v>(Unaudited)</v>
          </cell>
        </row>
      </sheetData>
      <sheetData sheetId="2">
        <row r="5">
          <cell r="C5">
            <v>0</v>
          </cell>
        </row>
      </sheetData>
      <sheetData sheetId="3">
        <row r="5">
          <cell r="D5" t="str">
            <v>FY15</v>
          </cell>
        </row>
      </sheetData>
      <sheetData sheetId="4">
        <row r="5">
          <cell r="G5" t="str">
            <v>FY15</v>
          </cell>
        </row>
      </sheetData>
      <sheetData sheetId="5">
        <row r="5">
          <cell r="I5" t="str">
            <v>FY15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Comparative by Company"/>
      <sheetName val="Working File"/>
      <sheetName val="Current HFM Reporting"/>
      <sheetName val="Prior HFM"/>
      <sheetName val="IncomeStmt Q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Comparative by Company"/>
      <sheetName val="Working File"/>
      <sheetName val="Current HFM Reporting"/>
      <sheetName val="Prior HFM"/>
      <sheetName val="IncomeStmt Q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V"/>
      <sheetName val="GEB Member Firm Detail"/>
      <sheetName val="Sheet1"/>
      <sheetName val="percentages"/>
      <sheetName val="reporting points"/>
      <sheetName val="GEB Service Line Detail"/>
      <sheetName val="Pure Rev Growth Calc"/>
      <sheetName val="Pure TotalIncome Growth Calc"/>
      <sheetName val=" P&amp;L Cross Check"/>
      <sheetName val="by Country Cross Check"/>
      <sheetName val="by SL Cross Check"/>
      <sheetName val=" P&amp;L - Report -CONSOLIDATED"/>
      <sheetName val=" P&amp;L - Report -FULL"/>
      <sheetName val="By Country - Report"/>
      <sheetName val="By SL - Report"/>
      <sheetName val="Revenue Day Report"/>
      <sheetName val="PIF Report"/>
      <sheetName val=" P&amp;L -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Ranks"/>
      <sheetName val="Summary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B241-5D96-42D6-92B1-3D445214D14C}">
  <sheetPr>
    <tabColor theme="9" tint="0.79998168889431442"/>
  </sheetPr>
  <dimension ref="A1:AC401"/>
  <sheetViews>
    <sheetView tabSelected="1" workbookViewId="0">
      <selection activeCell="A5" sqref="A5"/>
    </sheetView>
  </sheetViews>
  <sheetFormatPr defaultColWidth="9.140625" defaultRowHeight="15" outlineLevelRow="1" x14ac:dyDescent="0.25"/>
  <cols>
    <col min="1" max="1" width="15.5703125" style="3" customWidth="1"/>
    <col min="2" max="2" width="9.85546875" style="3" customWidth="1"/>
    <col min="3" max="3" width="13.5703125" style="3" customWidth="1"/>
    <col min="4" max="4" width="15.5703125" style="3" customWidth="1"/>
    <col min="5" max="5" width="13.85546875" style="3" customWidth="1"/>
    <col min="6" max="6" width="15.85546875" style="3" customWidth="1"/>
    <col min="7" max="7" width="18" style="3" customWidth="1"/>
    <col min="8" max="8" width="18.42578125" style="3" customWidth="1"/>
    <col min="9" max="9" width="14.42578125" style="3" bestFit="1" customWidth="1"/>
    <col min="10" max="10" width="12.140625" style="3" customWidth="1"/>
    <col min="11" max="12" width="14.42578125" style="3" customWidth="1"/>
    <col min="13" max="13" width="5.7109375" style="3" customWidth="1"/>
    <col min="14" max="14" width="11.42578125" style="3" customWidth="1"/>
    <col min="15" max="16" width="13.42578125" style="3" customWidth="1"/>
    <col min="17" max="17" width="3.5703125" style="3" customWidth="1"/>
    <col min="18" max="18" width="7.5703125" style="3" customWidth="1"/>
    <col min="19" max="19" width="15.5703125" style="3" bestFit="1" customWidth="1"/>
    <col min="20" max="20" width="17.42578125" style="3" customWidth="1"/>
    <col min="21" max="21" width="12.42578125" style="3" customWidth="1"/>
    <col min="22" max="22" width="11.140625" style="3" customWidth="1"/>
    <col min="23" max="24" width="11.85546875" style="3" customWidth="1"/>
    <col min="25" max="25" width="14" style="3" bestFit="1" customWidth="1" collapsed="1"/>
    <col min="26" max="26" width="16.140625" style="3" bestFit="1" customWidth="1"/>
    <col min="27" max="27" width="22.85546875" style="3" customWidth="1"/>
    <col min="28" max="28" width="27.7109375" style="3" bestFit="1" customWidth="1"/>
    <col min="29" max="29" width="14.28515625" style="3" bestFit="1" customWidth="1"/>
    <col min="30" max="16384" width="9.140625" style="3"/>
  </cols>
  <sheetData>
    <row r="1" spans="1:25" ht="15.75" x14ac:dyDescent="0.25">
      <c r="G1" s="120"/>
      <c r="J1" s="2" t="s">
        <v>71</v>
      </c>
    </row>
    <row r="2" spans="1:25" x14ac:dyDescent="0.25">
      <c r="A2" s="1" t="s">
        <v>0</v>
      </c>
      <c r="B2" s="2"/>
      <c r="I2" s="3" t="s">
        <v>72</v>
      </c>
    </row>
    <row r="3" spans="1:25" x14ac:dyDescent="0.25">
      <c r="A3" s="4"/>
      <c r="B3" s="2"/>
      <c r="C3" s="5" t="s">
        <v>1</v>
      </c>
      <c r="E3" s="6" t="s">
        <v>70</v>
      </c>
      <c r="F3" s="7"/>
      <c r="G3" s="8"/>
    </row>
    <row r="4" spans="1:25" ht="14.1" customHeight="1" x14ac:dyDescent="0.25">
      <c r="A4" s="4"/>
      <c r="C4" s="5" t="s">
        <v>2</v>
      </c>
      <c r="D4" s="5"/>
      <c r="E4" s="9"/>
      <c r="F4" s="10" t="s">
        <v>3</v>
      </c>
      <c r="G4" s="11"/>
      <c r="H4" s="11"/>
      <c r="I4" s="11"/>
      <c r="J4" s="12"/>
      <c r="K4" s="12"/>
      <c r="L4" s="12"/>
    </row>
    <row r="5" spans="1:25" x14ac:dyDescent="0.25">
      <c r="C5" s="5" t="s">
        <v>4</v>
      </c>
      <c r="D5" s="5"/>
      <c r="E5" s="13">
        <v>44927</v>
      </c>
      <c r="F5" s="10" t="s">
        <v>5</v>
      </c>
      <c r="G5" s="10"/>
      <c r="H5" s="10"/>
      <c r="I5" s="10"/>
      <c r="J5" s="14"/>
      <c r="K5" s="15"/>
      <c r="L5" s="15"/>
    </row>
    <row r="6" spans="1:25" x14ac:dyDescent="0.25">
      <c r="C6" s="5" t="s">
        <v>6</v>
      </c>
      <c r="D6" s="5"/>
      <c r="E6" s="13">
        <v>46022</v>
      </c>
      <c r="F6" s="10" t="s">
        <v>7</v>
      </c>
      <c r="G6" s="10"/>
      <c r="H6" s="10"/>
      <c r="I6" s="10"/>
      <c r="J6" s="14" t="s">
        <v>8</v>
      </c>
      <c r="K6" s="15">
        <f>ROUND(E15-F15-G15,0)</f>
        <v>0</v>
      </c>
      <c r="L6" s="15"/>
    </row>
    <row r="7" spans="1:25" x14ac:dyDescent="0.25">
      <c r="C7" s="16" t="s">
        <v>9</v>
      </c>
      <c r="D7" s="16"/>
      <c r="E7" s="17">
        <f>IF((E5&lt;(DATEVALUE("1/1/2021"))),(DATEDIF(C19,E6,"m")+1),(DATEDIF(E5,E6,"m")+1))</f>
        <v>36</v>
      </c>
      <c r="F7" s="18"/>
      <c r="J7" s="14" t="s">
        <v>8</v>
      </c>
      <c r="K7" s="15">
        <f>ROUND(I15-D19,0)</f>
        <v>0</v>
      </c>
      <c r="L7" s="15"/>
    </row>
    <row r="8" spans="1:25" x14ac:dyDescent="0.25">
      <c r="C8" s="16"/>
      <c r="D8" s="16"/>
      <c r="J8" s="14" t="s">
        <v>8</v>
      </c>
      <c r="K8" s="15">
        <f>E7-N17</f>
        <v>0</v>
      </c>
      <c r="L8" s="15"/>
    </row>
    <row r="9" spans="1:25" x14ac:dyDescent="0.25">
      <c r="B9" s="2" t="s">
        <v>10</v>
      </c>
      <c r="J9" s="14" t="s">
        <v>8</v>
      </c>
      <c r="K9" s="15">
        <f>E15-P17</f>
        <v>0</v>
      </c>
      <c r="L9" s="15"/>
    </row>
    <row r="10" spans="1:25" x14ac:dyDescent="0.25">
      <c r="C10" s="5" t="s">
        <v>11</v>
      </c>
      <c r="D10" s="5"/>
      <c r="E10" s="19">
        <f>'5'!N17</f>
        <v>36</v>
      </c>
      <c r="F10" s="10" t="s">
        <v>12</v>
      </c>
      <c r="G10" s="10"/>
      <c r="H10" s="10"/>
      <c r="I10" s="10"/>
      <c r="J10" s="20"/>
      <c r="K10" s="15"/>
      <c r="L10" s="15"/>
    </row>
    <row r="11" spans="1:25" x14ac:dyDescent="0.25">
      <c r="C11" s="5" t="s">
        <v>13</v>
      </c>
      <c r="D11" s="5"/>
      <c r="E11" s="21">
        <v>3.6700000000000003E-2</v>
      </c>
      <c r="F11" s="22" t="s">
        <v>14</v>
      </c>
      <c r="G11" s="10"/>
      <c r="H11" s="10"/>
      <c r="I11" s="10"/>
      <c r="J11" s="20"/>
      <c r="K11" s="15"/>
      <c r="L11" s="15"/>
    </row>
    <row r="12" spans="1:25" x14ac:dyDescent="0.25">
      <c r="C12" s="23" t="s">
        <v>69</v>
      </c>
      <c r="D12" s="23"/>
      <c r="E12" s="119">
        <f>+P17</f>
        <v>839706.84000000032</v>
      </c>
      <c r="F12" s="10"/>
      <c r="G12" s="10"/>
      <c r="H12" s="10"/>
      <c r="I12" s="10"/>
      <c r="J12" s="10"/>
    </row>
    <row r="13" spans="1:25" ht="18.75" x14ac:dyDescent="0.3">
      <c r="B13" s="24" t="s">
        <v>15</v>
      </c>
      <c r="C13" s="12"/>
      <c r="D13" s="12"/>
      <c r="E13" s="12"/>
      <c r="F13" s="12"/>
      <c r="G13" s="12"/>
      <c r="H13" s="12"/>
      <c r="I13" s="12"/>
      <c r="J13" s="12"/>
      <c r="K13" s="25"/>
      <c r="L13" s="25"/>
      <c r="M13" s="25"/>
      <c r="N13" s="26"/>
      <c r="O13" s="26"/>
      <c r="P13" s="26"/>
      <c r="Q13" s="8"/>
      <c r="R13" s="27"/>
      <c r="S13" s="12"/>
      <c r="T13" s="12"/>
      <c r="U13" s="12"/>
      <c r="V13" s="8"/>
    </row>
    <row r="14" spans="1:25" s="28" customFormat="1" x14ac:dyDescent="0.25">
      <c r="B14" s="29" t="s">
        <v>16</v>
      </c>
      <c r="D14" s="30"/>
      <c r="E14" s="31"/>
      <c r="H14" s="31">
        <f>I15-G15</f>
        <v>-1.3969838619232178E-9</v>
      </c>
      <c r="Q14" s="32"/>
      <c r="R14" s="33"/>
      <c r="S14" s="31">
        <f>ROUND(E15-S16,0)</f>
        <v>0</v>
      </c>
      <c r="T14" s="31">
        <f>ROUND(G15-T16,0)</f>
        <v>0</v>
      </c>
      <c r="U14" s="31">
        <f>ROUND(I15-U16,0)</f>
        <v>1</v>
      </c>
      <c r="V14" s="34">
        <f>ROUND(F15-V16,0)</f>
        <v>0</v>
      </c>
    </row>
    <row r="15" spans="1:25" s="28" customFormat="1" ht="30.75" thickBot="1" x14ac:dyDescent="0.3">
      <c r="A15" s="35"/>
      <c r="B15" s="36"/>
      <c r="C15" s="37"/>
      <c r="D15" s="37"/>
      <c r="E15" s="31">
        <f>SUM(E19:E380)</f>
        <v>839706.84000000032</v>
      </c>
      <c r="F15" s="31">
        <f t="shared" ref="F15:G15" si="0">SUM(F19:F380)</f>
        <v>46350.104377622898</v>
      </c>
      <c r="G15" s="31">
        <f t="shared" si="0"/>
        <v>793356.73562237725</v>
      </c>
      <c r="I15" s="31">
        <f>SUM(I19:I380)</f>
        <v>793356.73562237585</v>
      </c>
      <c r="Q15" s="32"/>
      <c r="R15" s="33"/>
      <c r="S15" s="28" t="s">
        <v>17</v>
      </c>
      <c r="T15" s="28" t="s">
        <v>17</v>
      </c>
      <c r="U15" s="28" t="s">
        <v>17</v>
      </c>
      <c r="V15" s="32" t="s">
        <v>17</v>
      </c>
      <c r="W15" s="106" t="s">
        <v>66</v>
      </c>
      <c r="X15" s="106" t="s">
        <v>67</v>
      </c>
      <c r="Y15" s="28" t="s">
        <v>68</v>
      </c>
    </row>
    <row r="16" spans="1:25" s="28" customFormat="1" ht="15.75" thickBot="1" x14ac:dyDescent="0.3">
      <c r="A16" s="35"/>
      <c r="B16" s="36"/>
      <c r="C16" s="37"/>
      <c r="D16" s="37"/>
      <c r="E16" s="121" t="s">
        <v>18</v>
      </c>
      <c r="F16" s="122"/>
      <c r="G16" s="123"/>
      <c r="H16" s="37"/>
      <c r="I16" s="38" t="s">
        <v>19</v>
      </c>
      <c r="N16" s="39" t="s">
        <v>20</v>
      </c>
      <c r="O16"/>
      <c r="P16" s="40"/>
      <c r="Q16" s="32"/>
      <c r="R16" s="33"/>
      <c r="S16" s="41">
        <f>SUM(S18:S47)</f>
        <v>839707</v>
      </c>
      <c r="T16" s="41">
        <f>SUM(T18:T47)</f>
        <v>793357</v>
      </c>
      <c r="U16" s="41">
        <f>SUM(U18:U47)</f>
        <v>793356</v>
      </c>
      <c r="V16" s="42">
        <f>SUM(V18:V47)</f>
        <v>46350</v>
      </c>
    </row>
    <row r="17" spans="1:29" s="45" customFormat="1" ht="60.75" thickBot="1" x14ac:dyDescent="0.3">
      <c r="A17" s="43"/>
      <c r="B17" s="44" t="s">
        <v>21</v>
      </c>
      <c r="C17" s="45" t="s">
        <v>22</v>
      </c>
      <c r="D17" s="46" t="s">
        <v>23</v>
      </c>
      <c r="E17" s="47" t="s">
        <v>24</v>
      </c>
      <c r="F17" s="48" t="s">
        <v>25</v>
      </c>
      <c r="G17" s="49" t="s">
        <v>26</v>
      </c>
      <c r="H17" s="50" t="s">
        <v>27</v>
      </c>
      <c r="I17" s="51" t="s">
        <v>28</v>
      </c>
      <c r="J17" s="52" t="s">
        <v>29</v>
      </c>
      <c r="K17" s="52" t="s">
        <v>30</v>
      </c>
      <c r="L17" s="53" t="s">
        <v>31</v>
      </c>
      <c r="M17" s="52"/>
      <c r="N17" s="54">
        <f>MAX(N19:N379)</f>
        <v>36</v>
      </c>
      <c r="O17" s="55"/>
      <c r="P17" s="105">
        <f>SUM(P19:P339)</f>
        <v>839706.84000000032</v>
      </c>
      <c r="Q17" s="56"/>
      <c r="R17" s="57"/>
      <c r="S17" s="43" t="s">
        <v>32</v>
      </c>
      <c r="T17" s="58" t="s">
        <v>33</v>
      </c>
      <c r="U17" s="58" t="s">
        <v>34</v>
      </c>
      <c r="V17" s="43" t="s">
        <v>35</v>
      </c>
      <c r="W17" s="107">
        <f>+SUM(W20:W22)</f>
        <v>839706</v>
      </c>
      <c r="X17" s="108">
        <f>+SUM(X20:X22)</f>
        <v>839706.84000000008</v>
      </c>
      <c r="Y17" s="118">
        <f>+SUM(Y20:Y22)</f>
        <v>-0.84000000008381903</v>
      </c>
      <c r="Z17" s="28"/>
      <c r="AA17" s="28"/>
      <c r="AB17" s="28"/>
      <c r="AC17" s="28"/>
    </row>
    <row r="18" spans="1:29" s="45" customFormat="1" x14ac:dyDescent="0.25">
      <c r="A18" s="43"/>
      <c r="B18" s="44"/>
      <c r="D18" s="59" t="s">
        <v>36</v>
      </c>
      <c r="E18" s="60" t="s">
        <v>37</v>
      </c>
      <c r="F18" s="61" t="s">
        <v>38</v>
      </c>
      <c r="G18" s="62" t="s">
        <v>39</v>
      </c>
      <c r="H18" s="63" t="s">
        <v>40</v>
      </c>
      <c r="I18" s="62"/>
      <c r="K18" s="43"/>
      <c r="L18" s="43"/>
      <c r="M18" s="43"/>
      <c r="N18" s="64" t="s">
        <v>41</v>
      </c>
      <c r="O18" s="64" t="s">
        <v>42</v>
      </c>
      <c r="P18" s="104" t="s">
        <v>43</v>
      </c>
      <c r="Q18" s="56"/>
      <c r="R18" s="57">
        <v>2021</v>
      </c>
      <c r="S18" s="65">
        <f t="shared" ref="S18:S47" si="1">ROUND(SUMIF(A:A,R18,E:E),0)</f>
        <v>0</v>
      </c>
      <c r="T18" s="65">
        <f t="shared" ref="T18:T47" si="2">ROUND(SUMIF(A:A,R18,G:G),0)</f>
        <v>0</v>
      </c>
      <c r="U18" s="65">
        <f t="shared" ref="U18:U47" si="3">ROUND(SUMIF(A:A,R18,I:I),0)</f>
        <v>0</v>
      </c>
      <c r="V18" s="65">
        <f t="shared" ref="V18:V47" si="4">ROUND(SUMIF(A:A,R18,F:F),0)</f>
        <v>0</v>
      </c>
      <c r="W18" s="109"/>
      <c r="X18" s="110"/>
      <c r="Y18" s="111"/>
      <c r="Z18" s="28"/>
      <c r="AA18" s="28"/>
      <c r="AB18" s="28"/>
      <c r="AC18" s="28"/>
    </row>
    <row r="19" spans="1:29" s="45" customFormat="1" x14ac:dyDescent="0.25">
      <c r="A19" s="43"/>
      <c r="B19" s="67" t="s">
        <v>44</v>
      </c>
      <c r="C19" s="68">
        <f>IF((E5&lt;DATEVALUE("1/1/2021")),(DATEVALUE("1/1/2021")),E5)</f>
        <v>44927</v>
      </c>
      <c r="D19" s="69">
        <f>NPV(($E$11/12),E21:$E$379)+E20</f>
        <v>793356.73562237609</v>
      </c>
      <c r="E19" s="70"/>
      <c r="F19" s="71"/>
      <c r="G19" s="72"/>
      <c r="H19" s="73">
        <f>D19-G19</f>
        <v>793356.73562237609</v>
      </c>
      <c r="I19" s="74"/>
      <c r="J19" s="75">
        <f t="shared" ref="J19:K34" si="5">SUM(F20:F227)</f>
        <v>46350.104377622898</v>
      </c>
      <c r="K19" s="75">
        <f t="shared" si="5"/>
        <v>793356.73562237725</v>
      </c>
      <c r="L19" s="18">
        <f>SUM(I20:I227)</f>
        <v>793356.73562237585</v>
      </c>
      <c r="M19" s="75"/>
      <c r="N19" s="76">
        <v>1</v>
      </c>
      <c r="O19" s="77">
        <v>44927</v>
      </c>
      <c r="P19" s="78"/>
      <c r="Q19" s="56"/>
      <c r="R19" s="57">
        <f>R18+1</f>
        <v>2022</v>
      </c>
      <c r="S19" s="65">
        <f t="shared" si="1"/>
        <v>0</v>
      </c>
      <c r="T19" s="65">
        <f t="shared" si="2"/>
        <v>0</v>
      </c>
      <c r="U19" s="65">
        <f t="shared" si="3"/>
        <v>0</v>
      </c>
      <c r="V19" s="65">
        <f t="shared" si="4"/>
        <v>0</v>
      </c>
      <c r="W19" s="109"/>
      <c r="X19" s="110"/>
      <c r="Y19" s="111"/>
      <c r="Z19" s="28"/>
      <c r="AA19" s="28"/>
      <c r="AB19" s="28"/>
      <c r="AC19" s="28"/>
    </row>
    <row r="20" spans="1:29" x14ac:dyDescent="0.25">
      <c r="A20" s="3">
        <f t="shared" ref="A20:A31" si="6">YEAR(C20)</f>
        <v>2023</v>
      </c>
      <c r="B20" s="67" t="s">
        <v>44</v>
      </c>
      <c r="C20" s="79">
        <f>C19</f>
        <v>44927</v>
      </c>
      <c r="D20" s="80">
        <f>H19</f>
        <v>793356.73562237609</v>
      </c>
      <c r="E20" s="70">
        <f>'5'!P19</f>
        <v>0</v>
      </c>
      <c r="F20" s="81">
        <v>0</v>
      </c>
      <c r="G20" s="72">
        <f>E20-F20</f>
        <v>0</v>
      </c>
      <c r="H20" s="73">
        <f t="shared" ref="H20:H55" si="7">D20-G20</f>
        <v>793356.73562237609</v>
      </c>
      <c r="I20" s="82">
        <f>$D$20/$E$7</f>
        <v>22037.687100621559</v>
      </c>
      <c r="J20" s="75">
        <f t="shared" si="5"/>
        <v>46350.104377622898</v>
      </c>
      <c r="K20" s="75">
        <f t="shared" si="5"/>
        <v>793356.73562237725</v>
      </c>
      <c r="L20" s="18">
        <f t="shared" ref="L20:L43" si="8">SUM(I21:I228)</f>
        <v>771319.04852175433</v>
      </c>
      <c r="M20" s="75"/>
      <c r="N20" s="76">
        <f>N19+1</f>
        <v>2</v>
      </c>
      <c r="O20" s="77">
        <f t="shared" ref="O20:O54" si="9">DATE(YEAR(O19),MONTH(O19)+1,DAY(O19))</f>
        <v>44958</v>
      </c>
      <c r="P20" s="78"/>
      <c r="Q20" s="83"/>
      <c r="R20" s="57">
        <f t="shared" ref="R20:R47" si="10">R19+1</f>
        <v>2023</v>
      </c>
      <c r="S20" s="65">
        <f t="shared" si="1"/>
        <v>209927</v>
      </c>
      <c r="T20" s="65">
        <f t="shared" si="2"/>
        <v>186280</v>
      </c>
      <c r="U20" s="65">
        <f t="shared" si="3"/>
        <v>264452</v>
      </c>
      <c r="V20" s="65">
        <f t="shared" si="4"/>
        <v>23647</v>
      </c>
      <c r="W20" s="112">
        <f>+U20+V20</f>
        <v>288099</v>
      </c>
      <c r="X20" s="113">
        <f>+P21+P25+P28+P31</f>
        <v>279902.28000000003</v>
      </c>
      <c r="Y20" s="114">
        <f>+W20-X20</f>
        <v>8196.7199999999721</v>
      </c>
      <c r="Z20" s="28"/>
      <c r="AA20" s="28"/>
      <c r="AB20" s="28"/>
      <c r="AC20" s="28"/>
    </row>
    <row r="21" spans="1:29" x14ac:dyDescent="0.25">
      <c r="A21" s="3">
        <f t="shared" si="6"/>
        <v>2023</v>
      </c>
      <c r="B21" s="67" t="s">
        <v>44</v>
      </c>
      <c r="C21" s="79">
        <f t="shared" ref="C21:C84" si="11">DATE(YEAR(C20),MONTH(C20)+1,DAY(C20))</f>
        <v>44958</v>
      </c>
      <c r="D21" s="80">
        <f t="shared" ref="D21:D55" si="12">H20</f>
        <v>793356.73562237609</v>
      </c>
      <c r="E21" s="70">
        <f>'5'!P20</f>
        <v>0</v>
      </c>
      <c r="F21" s="81">
        <f t="shared" ref="F21:F55" si="13">D21*($E$11/12)</f>
        <v>2426.3493497784339</v>
      </c>
      <c r="G21" s="72">
        <f t="shared" ref="G21:G55" si="14">E21-F21</f>
        <v>-2426.3493497784339</v>
      </c>
      <c r="H21" s="73">
        <f t="shared" si="7"/>
        <v>795783.08497215447</v>
      </c>
      <c r="I21" s="82">
        <f t="shared" ref="I21:I55" si="15">$D$20/$E$7</f>
        <v>22037.687100621559</v>
      </c>
      <c r="J21" s="75">
        <f t="shared" si="5"/>
        <v>43923.755027844469</v>
      </c>
      <c r="K21" s="75">
        <f t="shared" si="5"/>
        <v>795783.08497215563</v>
      </c>
      <c r="L21" s="18">
        <f t="shared" si="8"/>
        <v>749281.36142113281</v>
      </c>
      <c r="M21" s="75"/>
      <c r="N21" s="76">
        <f t="shared" ref="N21:N54" si="16">N20+1</f>
        <v>3</v>
      </c>
      <c r="O21" s="77">
        <f t="shared" si="9"/>
        <v>44986</v>
      </c>
      <c r="P21" s="78">
        <v>69975.570000000007</v>
      </c>
      <c r="Q21" s="83"/>
      <c r="R21" s="57">
        <f t="shared" si="10"/>
        <v>2024</v>
      </c>
      <c r="S21" s="65">
        <f t="shared" si="1"/>
        <v>349878</v>
      </c>
      <c r="T21" s="65">
        <f t="shared" si="2"/>
        <v>333498</v>
      </c>
      <c r="U21" s="65">
        <f t="shared" si="3"/>
        <v>264452</v>
      </c>
      <c r="V21" s="65">
        <f t="shared" si="4"/>
        <v>16380</v>
      </c>
      <c r="W21" s="112">
        <f t="shared" ref="W21:W22" si="17">+U21+V21</f>
        <v>280832</v>
      </c>
      <c r="X21" s="113">
        <f>+X20</f>
        <v>279902.28000000003</v>
      </c>
      <c r="Y21" s="114">
        <f>+W21-X21</f>
        <v>929.71999999997206</v>
      </c>
      <c r="Z21" s="28"/>
      <c r="AA21" s="28"/>
      <c r="AB21" s="28"/>
      <c r="AC21" s="28"/>
    </row>
    <row r="22" spans="1:29" ht="15.75" thickBot="1" x14ac:dyDescent="0.3">
      <c r="A22" s="3">
        <f t="shared" si="6"/>
        <v>2023</v>
      </c>
      <c r="B22" s="67" t="s">
        <v>44</v>
      </c>
      <c r="C22" s="79">
        <f t="shared" si="11"/>
        <v>44986</v>
      </c>
      <c r="D22" s="80">
        <f t="shared" si="12"/>
        <v>795783.08497215447</v>
      </c>
      <c r="E22" s="70">
        <f>'5'!P21</f>
        <v>69975.570000000007</v>
      </c>
      <c r="F22" s="81">
        <f t="shared" si="13"/>
        <v>2433.7699348731726</v>
      </c>
      <c r="G22" s="72">
        <f t="shared" si="14"/>
        <v>67541.800065126838</v>
      </c>
      <c r="H22" s="73">
        <f t="shared" si="7"/>
        <v>728241.28490702761</v>
      </c>
      <c r="I22" s="82">
        <f t="shared" si="15"/>
        <v>22037.687100621559</v>
      </c>
      <c r="J22" s="75">
        <f t="shared" si="5"/>
        <v>41489.985092971299</v>
      </c>
      <c r="K22" s="75">
        <f t="shared" si="5"/>
        <v>728241.28490702878</v>
      </c>
      <c r="L22" s="18">
        <f t="shared" si="8"/>
        <v>727243.67432051129</v>
      </c>
      <c r="M22" s="75"/>
      <c r="N22" s="76">
        <f t="shared" si="16"/>
        <v>4</v>
      </c>
      <c r="O22" s="77">
        <f t="shared" si="9"/>
        <v>45017</v>
      </c>
      <c r="P22" s="78"/>
      <c r="Q22" s="83"/>
      <c r="R22" s="57">
        <f t="shared" si="10"/>
        <v>2025</v>
      </c>
      <c r="S22" s="65">
        <f t="shared" si="1"/>
        <v>279902</v>
      </c>
      <c r="T22" s="65">
        <f t="shared" si="2"/>
        <v>273579</v>
      </c>
      <c r="U22" s="65">
        <f t="shared" si="3"/>
        <v>264452</v>
      </c>
      <c r="V22" s="65">
        <f t="shared" si="4"/>
        <v>6323</v>
      </c>
      <c r="W22" s="115">
        <f t="shared" si="17"/>
        <v>270775</v>
      </c>
      <c r="X22" s="116">
        <f>+X20</f>
        <v>279902.28000000003</v>
      </c>
      <c r="Y22" s="117">
        <f>+W22-X22</f>
        <v>-9127.2800000000279</v>
      </c>
      <c r="Z22" s="28"/>
      <c r="AA22" s="28"/>
      <c r="AB22" s="28"/>
      <c r="AC22" s="28"/>
    </row>
    <row r="23" spans="1:29" x14ac:dyDescent="0.25">
      <c r="A23" s="3">
        <f t="shared" si="6"/>
        <v>2023</v>
      </c>
      <c r="B23" s="67" t="s">
        <v>44</v>
      </c>
      <c r="C23" s="79">
        <f t="shared" si="11"/>
        <v>45017</v>
      </c>
      <c r="D23" s="80">
        <f t="shared" si="12"/>
        <v>728241.28490702761</v>
      </c>
      <c r="E23" s="70">
        <f>'5'!P22</f>
        <v>0</v>
      </c>
      <c r="F23" s="81">
        <f t="shared" si="13"/>
        <v>2227.2045963406595</v>
      </c>
      <c r="G23" s="72">
        <f t="shared" si="14"/>
        <v>-2227.2045963406595</v>
      </c>
      <c r="H23" s="73">
        <f t="shared" si="7"/>
        <v>730468.48950336827</v>
      </c>
      <c r="I23" s="82">
        <f t="shared" si="15"/>
        <v>22037.687100621559</v>
      </c>
      <c r="J23" s="75">
        <f t="shared" si="5"/>
        <v>39262.780496630643</v>
      </c>
      <c r="K23" s="75">
        <f t="shared" si="5"/>
        <v>730468.48950336943</v>
      </c>
      <c r="L23" s="18">
        <f t="shared" si="8"/>
        <v>705205.98721988976</v>
      </c>
      <c r="M23" s="75"/>
      <c r="N23" s="76">
        <f t="shared" si="16"/>
        <v>5</v>
      </c>
      <c r="O23" s="77">
        <f t="shared" si="9"/>
        <v>45047</v>
      </c>
      <c r="P23" s="78"/>
      <c r="Q23" s="83"/>
      <c r="R23" s="57">
        <f t="shared" si="10"/>
        <v>2026</v>
      </c>
      <c r="S23" s="65">
        <f t="shared" si="1"/>
        <v>0</v>
      </c>
      <c r="T23" s="65">
        <f t="shared" si="2"/>
        <v>0</v>
      </c>
      <c r="U23" s="65">
        <f t="shared" si="3"/>
        <v>0</v>
      </c>
      <c r="V23" s="66">
        <f t="shared" si="4"/>
        <v>0</v>
      </c>
      <c r="W23" s="28"/>
      <c r="X23" s="28"/>
      <c r="Y23" s="28"/>
      <c r="Z23" s="28"/>
      <c r="AA23" s="28"/>
      <c r="AB23" s="28"/>
      <c r="AC23" s="28"/>
    </row>
    <row r="24" spans="1:29" x14ac:dyDescent="0.25">
      <c r="A24" s="3">
        <f t="shared" si="6"/>
        <v>2023</v>
      </c>
      <c r="B24" s="67" t="s">
        <v>44</v>
      </c>
      <c r="C24" s="79">
        <f t="shared" si="11"/>
        <v>45047</v>
      </c>
      <c r="D24" s="80">
        <f t="shared" si="12"/>
        <v>730468.48950336827</v>
      </c>
      <c r="E24" s="70">
        <f>'5'!P23</f>
        <v>0</v>
      </c>
      <c r="F24" s="81">
        <f t="shared" si="13"/>
        <v>2234.0161303978016</v>
      </c>
      <c r="G24" s="72">
        <f t="shared" si="14"/>
        <v>-2234.0161303978016</v>
      </c>
      <c r="H24" s="73">
        <f t="shared" si="7"/>
        <v>732702.50563376606</v>
      </c>
      <c r="I24" s="82">
        <f t="shared" si="15"/>
        <v>22037.687100621559</v>
      </c>
      <c r="J24" s="75">
        <f t="shared" si="5"/>
        <v>37028.764366232841</v>
      </c>
      <c r="K24" s="75">
        <f t="shared" si="5"/>
        <v>732702.50563376723</v>
      </c>
      <c r="L24" s="18">
        <f t="shared" si="8"/>
        <v>683168.30011926824</v>
      </c>
      <c r="M24" s="75"/>
      <c r="N24" s="76">
        <f t="shared" si="16"/>
        <v>6</v>
      </c>
      <c r="O24" s="77">
        <f t="shared" si="9"/>
        <v>45078</v>
      </c>
      <c r="P24" s="78"/>
      <c r="Q24" s="83"/>
      <c r="R24" s="57">
        <f t="shared" si="10"/>
        <v>2027</v>
      </c>
      <c r="S24" s="65">
        <f t="shared" si="1"/>
        <v>0</v>
      </c>
      <c r="T24" s="65">
        <f t="shared" si="2"/>
        <v>0</v>
      </c>
      <c r="U24" s="65">
        <f t="shared" si="3"/>
        <v>0</v>
      </c>
      <c r="V24" s="66">
        <f t="shared" si="4"/>
        <v>0</v>
      </c>
      <c r="W24" s="28"/>
      <c r="X24" s="28"/>
      <c r="Y24" s="28"/>
      <c r="Z24" s="28"/>
      <c r="AA24" s="28"/>
      <c r="AB24" s="28"/>
      <c r="AC24" s="28"/>
    </row>
    <row r="25" spans="1:29" x14ac:dyDescent="0.25">
      <c r="A25" s="3">
        <f t="shared" si="6"/>
        <v>2023</v>
      </c>
      <c r="B25" s="67" t="s">
        <v>44</v>
      </c>
      <c r="C25" s="79">
        <f t="shared" si="11"/>
        <v>45078</v>
      </c>
      <c r="D25" s="80">
        <f t="shared" si="12"/>
        <v>732702.50563376606</v>
      </c>
      <c r="E25" s="70">
        <f>'5'!P24</f>
        <v>0</v>
      </c>
      <c r="F25" s="81">
        <f t="shared" si="13"/>
        <v>2240.8484963966011</v>
      </c>
      <c r="G25" s="72">
        <f t="shared" si="14"/>
        <v>-2240.8484963966011</v>
      </c>
      <c r="H25" s="73">
        <f t="shared" si="7"/>
        <v>734943.35413016262</v>
      </c>
      <c r="I25" s="82">
        <f t="shared" si="15"/>
        <v>22037.687100621559</v>
      </c>
      <c r="J25" s="75">
        <f t="shared" si="5"/>
        <v>34787.91586983623</v>
      </c>
      <c r="K25" s="75">
        <f t="shared" si="5"/>
        <v>734943.35413016391</v>
      </c>
      <c r="L25" s="18">
        <f t="shared" si="8"/>
        <v>661130.61301864672</v>
      </c>
      <c r="M25" s="75"/>
      <c r="N25" s="76">
        <f t="shared" si="16"/>
        <v>7</v>
      </c>
      <c r="O25" s="77">
        <f t="shared" si="9"/>
        <v>45108</v>
      </c>
      <c r="P25" s="78">
        <v>69975.570000000007</v>
      </c>
      <c r="Q25" s="83"/>
      <c r="R25" s="57">
        <f t="shared" si="10"/>
        <v>2028</v>
      </c>
      <c r="S25" s="65">
        <f t="shared" si="1"/>
        <v>0</v>
      </c>
      <c r="T25" s="65">
        <f t="shared" si="2"/>
        <v>0</v>
      </c>
      <c r="U25" s="65">
        <f t="shared" si="3"/>
        <v>0</v>
      </c>
      <c r="V25" s="66">
        <f t="shared" si="4"/>
        <v>0</v>
      </c>
      <c r="W25" s="28"/>
      <c r="X25" s="28"/>
      <c r="Y25" s="28"/>
      <c r="Z25" s="28"/>
      <c r="AA25" s="28"/>
      <c r="AB25" s="28"/>
      <c r="AC25" s="28"/>
    </row>
    <row r="26" spans="1:29" x14ac:dyDescent="0.25">
      <c r="A26" s="3">
        <f t="shared" si="6"/>
        <v>2023</v>
      </c>
      <c r="B26" s="67" t="s">
        <v>44</v>
      </c>
      <c r="C26" s="79">
        <f t="shared" si="11"/>
        <v>45108</v>
      </c>
      <c r="D26" s="80">
        <f t="shared" si="12"/>
        <v>734943.35413016262</v>
      </c>
      <c r="E26" s="70">
        <f>'5'!P25</f>
        <v>69975.570000000007</v>
      </c>
      <c r="F26" s="81">
        <f t="shared" si="13"/>
        <v>2247.7017580480806</v>
      </c>
      <c r="G26" s="72">
        <f t="shared" si="14"/>
        <v>67727.868241951932</v>
      </c>
      <c r="H26" s="73">
        <f t="shared" si="7"/>
        <v>667215.48588821071</v>
      </c>
      <c r="I26" s="82">
        <f t="shared" si="15"/>
        <v>22037.687100621559</v>
      </c>
      <c r="J26" s="75">
        <f t="shared" si="5"/>
        <v>32540.214111788155</v>
      </c>
      <c r="K26" s="75">
        <f t="shared" si="5"/>
        <v>667215.48588821199</v>
      </c>
      <c r="L26" s="18">
        <f t="shared" si="8"/>
        <v>639092.9259180252</v>
      </c>
      <c r="M26" s="75"/>
      <c r="N26" s="76">
        <f t="shared" si="16"/>
        <v>8</v>
      </c>
      <c r="O26" s="77">
        <f t="shared" si="9"/>
        <v>45139</v>
      </c>
      <c r="P26" s="78"/>
      <c r="Q26" s="83"/>
      <c r="R26" s="57">
        <f t="shared" si="10"/>
        <v>2029</v>
      </c>
      <c r="S26" s="65">
        <f t="shared" si="1"/>
        <v>0</v>
      </c>
      <c r="T26" s="65">
        <f t="shared" si="2"/>
        <v>0</v>
      </c>
      <c r="U26" s="65">
        <f t="shared" si="3"/>
        <v>0</v>
      </c>
      <c r="V26" s="66">
        <f t="shared" si="4"/>
        <v>0</v>
      </c>
      <c r="W26" s="28"/>
      <c r="X26" s="28"/>
      <c r="Y26" s="28"/>
      <c r="Z26" s="28"/>
      <c r="AA26" s="28"/>
      <c r="AB26" s="28"/>
      <c r="AC26" s="28"/>
    </row>
    <row r="27" spans="1:29" x14ac:dyDescent="0.25">
      <c r="A27" s="3">
        <f t="shared" si="6"/>
        <v>2023</v>
      </c>
      <c r="B27" s="67" t="s">
        <v>44</v>
      </c>
      <c r="C27" s="79">
        <f t="shared" si="11"/>
        <v>45139</v>
      </c>
      <c r="D27" s="80">
        <f t="shared" si="12"/>
        <v>667215.48588821071</v>
      </c>
      <c r="E27" s="70">
        <f>'5'!P26</f>
        <v>0</v>
      </c>
      <c r="F27" s="81">
        <f t="shared" si="13"/>
        <v>2040.5673610081112</v>
      </c>
      <c r="G27" s="72">
        <f t="shared" si="14"/>
        <v>-2040.5673610081112</v>
      </c>
      <c r="H27" s="73">
        <f t="shared" si="7"/>
        <v>669256.05324921885</v>
      </c>
      <c r="I27" s="82">
        <f t="shared" si="15"/>
        <v>22037.687100621559</v>
      </c>
      <c r="J27" s="75">
        <f t="shared" si="5"/>
        <v>30499.646750780044</v>
      </c>
      <c r="K27" s="75">
        <f t="shared" si="5"/>
        <v>669256.05324922013</v>
      </c>
      <c r="L27" s="18">
        <f t="shared" si="8"/>
        <v>617055.23881740368</v>
      </c>
      <c r="M27" s="75"/>
      <c r="N27" s="76">
        <f t="shared" si="16"/>
        <v>9</v>
      </c>
      <c r="O27" s="77">
        <f t="shared" si="9"/>
        <v>45170</v>
      </c>
      <c r="P27" s="78"/>
      <c r="Q27" s="83"/>
      <c r="R27" s="57">
        <f t="shared" si="10"/>
        <v>2030</v>
      </c>
      <c r="S27" s="65">
        <f t="shared" si="1"/>
        <v>0</v>
      </c>
      <c r="T27" s="65">
        <f t="shared" si="2"/>
        <v>0</v>
      </c>
      <c r="U27" s="65">
        <f t="shared" si="3"/>
        <v>0</v>
      </c>
      <c r="V27" s="66">
        <f t="shared" si="4"/>
        <v>0</v>
      </c>
      <c r="W27" s="28"/>
      <c r="X27" s="28"/>
      <c r="Y27" s="28"/>
      <c r="Z27" s="28"/>
      <c r="AA27" s="28"/>
      <c r="AB27" s="28"/>
      <c r="AC27" s="28"/>
    </row>
    <row r="28" spans="1:29" x14ac:dyDescent="0.25">
      <c r="A28" s="3">
        <f t="shared" si="6"/>
        <v>2023</v>
      </c>
      <c r="B28" s="67" t="s">
        <v>44</v>
      </c>
      <c r="C28" s="79">
        <f t="shared" si="11"/>
        <v>45170</v>
      </c>
      <c r="D28" s="80">
        <f t="shared" si="12"/>
        <v>669256.05324921885</v>
      </c>
      <c r="E28" s="70">
        <f>'5'!P27</f>
        <v>0</v>
      </c>
      <c r="F28" s="81">
        <f t="shared" si="13"/>
        <v>2046.8080961871945</v>
      </c>
      <c r="G28" s="72">
        <f t="shared" si="14"/>
        <v>-2046.8080961871945</v>
      </c>
      <c r="H28" s="73">
        <f t="shared" si="7"/>
        <v>671302.86134540604</v>
      </c>
      <c r="I28" s="82">
        <f t="shared" si="15"/>
        <v>22037.687100621559</v>
      </c>
      <c r="J28" s="75">
        <f t="shared" si="5"/>
        <v>28452.838654592855</v>
      </c>
      <c r="K28" s="75">
        <f t="shared" si="5"/>
        <v>671302.86134540732</v>
      </c>
      <c r="L28" s="18">
        <f t="shared" si="8"/>
        <v>595017.55171678215</v>
      </c>
      <c r="M28" s="75"/>
      <c r="N28" s="76">
        <f t="shared" si="16"/>
        <v>10</v>
      </c>
      <c r="O28" s="77">
        <f t="shared" si="9"/>
        <v>45200</v>
      </c>
      <c r="P28" s="78">
        <v>69975.570000000007</v>
      </c>
      <c r="Q28" s="83"/>
      <c r="R28" s="57">
        <f t="shared" si="10"/>
        <v>2031</v>
      </c>
      <c r="S28" s="65">
        <f t="shared" si="1"/>
        <v>0</v>
      </c>
      <c r="T28" s="65">
        <f t="shared" si="2"/>
        <v>0</v>
      </c>
      <c r="U28" s="65">
        <f t="shared" si="3"/>
        <v>0</v>
      </c>
      <c r="V28" s="66">
        <f t="shared" si="4"/>
        <v>0</v>
      </c>
      <c r="W28" s="28"/>
      <c r="X28" s="28"/>
      <c r="Y28" s="28"/>
      <c r="Z28" s="28"/>
      <c r="AA28" s="28"/>
      <c r="AB28" s="28"/>
      <c r="AC28" s="28"/>
    </row>
    <row r="29" spans="1:29" x14ac:dyDescent="0.25">
      <c r="A29" s="3">
        <f t="shared" si="6"/>
        <v>2023</v>
      </c>
      <c r="B29" s="67" t="s">
        <v>44</v>
      </c>
      <c r="C29" s="79">
        <f t="shared" si="11"/>
        <v>45200</v>
      </c>
      <c r="D29" s="80">
        <f t="shared" si="12"/>
        <v>671302.86134540604</v>
      </c>
      <c r="E29" s="70">
        <f>'5'!P28</f>
        <v>69975.570000000007</v>
      </c>
      <c r="F29" s="81">
        <f t="shared" si="13"/>
        <v>2053.0679176147</v>
      </c>
      <c r="G29" s="72">
        <f t="shared" si="14"/>
        <v>67922.502082385312</v>
      </c>
      <c r="H29" s="73">
        <f t="shared" si="7"/>
        <v>603380.35926302068</v>
      </c>
      <c r="I29" s="82">
        <f t="shared" si="15"/>
        <v>22037.687100621559</v>
      </c>
      <c r="J29" s="75">
        <f t="shared" si="5"/>
        <v>26399.770736978153</v>
      </c>
      <c r="K29" s="75">
        <f t="shared" si="5"/>
        <v>603380.35926302185</v>
      </c>
      <c r="L29" s="18">
        <f t="shared" si="8"/>
        <v>572979.86461616063</v>
      </c>
      <c r="M29" s="75"/>
      <c r="N29" s="76">
        <f t="shared" si="16"/>
        <v>11</v>
      </c>
      <c r="O29" s="77">
        <f t="shared" si="9"/>
        <v>45231</v>
      </c>
      <c r="P29" s="78"/>
      <c r="Q29" s="83"/>
      <c r="R29" s="57">
        <f t="shared" si="10"/>
        <v>2032</v>
      </c>
      <c r="S29" s="65">
        <f t="shared" si="1"/>
        <v>0</v>
      </c>
      <c r="T29" s="65">
        <f t="shared" si="2"/>
        <v>0</v>
      </c>
      <c r="U29" s="65">
        <f t="shared" si="3"/>
        <v>0</v>
      </c>
      <c r="V29" s="66">
        <f t="shared" si="4"/>
        <v>0</v>
      </c>
      <c r="W29" s="28"/>
      <c r="X29" s="28"/>
      <c r="Y29" s="28"/>
      <c r="Z29" s="28"/>
      <c r="AA29" s="28"/>
      <c r="AB29" s="28"/>
      <c r="AC29" s="28"/>
    </row>
    <row r="30" spans="1:29" x14ac:dyDescent="0.25">
      <c r="A30" s="3">
        <f t="shared" si="6"/>
        <v>2023</v>
      </c>
      <c r="B30" s="67" t="s">
        <v>44</v>
      </c>
      <c r="C30" s="79">
        <f t="shared" si="11"/>
        <v>45231</v>
      </c>
      <c r="D30" s="80">
        <f t="shared" si="12"/>
        <v>603380.35926302068</v>
      </c>
      <c r="E30" s="70">
        <f>'5'!P29</f>
        <v>0</v>
      </c>
      <c r="F30" s="81">
        <f t="shared" si="13"/>
        <v>1845.3382654127383</v>
      </c>
      <c r="G30" s="72">
        <f t="shared" si="14"/>
        <v>-1845.3382654127383</v>
      </c>
      <c r="H30" s="73">
        <f t="shared" si="7"/>
        <v>605225.6975284334</v>
      </c>
      <c r="I30" s="82">
        <f t="shared" si="15"/>
        <v>22037.687100621559</v>
      </c>
      <c r="J30" s="75">
        <f t="shared" si="5"/>
        <v>24554.432471565415</v>
      </c>
      <c r="K30" s="75">
        <f t="shared" si="5"/>
        <v>605225.69752843457</v>
      </c>
      <c r="L30" s="18">
        <f t="shared" si="8"/>
        <v>550942.17751553911</v>
      </c>
      <c r="M30" s="75"/>
      <c r="N30" s="76">
        <f t="shared" si="16"/>
        <v>12</v>
      </c>
      <c r="O30" s="77">
        <f t="shared" si="9"/>
        <v>45261</v>
      </c>
      <c r="P30" s="78"/>
      <c r="Q30" s="83"/>
      <c r="R30" s="57">
        <f t="shared" si="10"/>
        <v>2033</v>
      </c>
      <c r="S30" s="65">
        <f t="shared" si="1"/>
        <v>0</v>
      </c>
      <c r="T30" s="65">
        <f t="shared" si="2"/>
        <v>0</v>
      </c>
      <c r="U30" s="65">
        <f t="shared" si="3"/>
        <v>0</v>
      </c>
      <c r="V30" s="66">
        <f t="shared" si="4"/>
        <v>0</v>
      </c>
      <c r="W30" s="28"/>
      <c r="X30" s="28"/>
      <c r="Y30" s="28"/>
      <c r="Z30" s="28"/>
      <c r="AA30" s="28"/>
      <c r="AB30" s="28"/>
      <c r="AC30" s="28"/>
    </row>
    <row r="31" spans="1:29" x14ac:dyDescent="0.25">
      <c r="A31" s="3">
        <f t="shared" si="6"/>
        <v>2023</v>
      </c>
      <c r="B31" s="67" t="s">
        <v>44</v>
      </c>
      <c r="C31" s="79">
        <f t="shared" si="11"/>
        <v>45261</v>
      </c>
      <c r="D31" s="80">
        <f t="shared" si="12"/>
        <v>605225.6975284334</v>
      </c>
      <c r="E31" s="70">
        <f>'5'!P30</f>
        <v>0</v>
      </c>
      <c r="F31" s="81">
        <f t="shared" si="13"/>
        <v>1850.9819249411255</v>
      </c>
      <c r="G31" s="72">
        <f t="shared" si="14"/>
        <v>-1850.9819249411255</v>
      </c>
      <c r="H31" s="73">
        <f t="shared" si="7"/>
        <v>607076.67945337459</v>
      </c>
      <c r="I31" s="82">
        <f t="shared" si="15"/>
        <v>22037.687100621559</v>
      </c>
      <c r="J31" s="75">
        <f t="shared" si="5"/>
        <v>22703.450546624288</v>
      </c>
      <c r="K31" s="75">
        <f t="shared" si="5"/>
        <v>607076.67945337575</v>
      </c>
      <c r="L31" s="18">
        <f t="shared" si="8"/>
        <v>528904.49041491759</v>
      </c>
      <c r="M31" s="75"/>
      <c r="N31" s="76">
        <f t="shared" si="16"/>
        <v>13</v>
      </c>
      <c r="O31" s="77">
        <f t="shared" si="9"/>
        <v>45292</v>
      </c>
      <c r="P31" s="78">
        <v>69975.570000000007</v>
      </c>
      <c r="Q31" s="83"/>
      <c r="R31" s="57">
        <f t="shared" si="10"/>
        <v>2034</v>
      </c>
      <c r="S31" s="65">
        <f t="shared" si="1"/>
        <v>0</v>
      </c>
      <c r="T31" s="65">
        <f t="shared" si="2"/>
        <v>0</v>
      </c>
      <c r="U31" s="65">
        <f t="shared" si="3"/>
        <v>0</v>
      </c>
      <c r="V31" s="66">
        <f t="shared" si="4"/>
        <v>0</v>
      </c>
      <c r="W31" s="28"/>
      <c r="X31" s="28"/>
      <c r="Y31" s="28"/>
      <c r="Z31" s="28"/>
      <c r="AA31" s="28"/>
      <c r="AB31" s="28"/>
      <c r="AC31" s="28"/>
    </row>
    <row r="32" spans="1:29" x14ac:dyDescent="0.25">
      <c r="A32" s="3">
        <f>YEAR(C32)</f>
        <v>2024</v>
      </c>
      <c r="B32" s="67">
        <v>1</v>
      </c>
      <c r="C32" s="79">
        <f t="shared" si="11"/>
        <v>45292</v>
      </c>
      <c r="D32" s="80">
        <f t="shared" si="12"/>
        <v>607076.67945337459</v>
      </c>
      <c r="E32" s="70">
        <f>'5'!P31</f>
        <v>69975.570000000007</v>
      </c>
      <c r="F32" s="81">
        <f t="shared" si="13"/>
        <v>1856.6428446615707</v>
      </c>
      <c r="G32" s="72">
        <f t="shared" si="14"/>
        <v>68118.927155338431</v>
      </c>
      <c r="H32" s="73">
        <f t="shared" si="7"/>
        <v>538957.75229803612</v>
      </c>
      <c r="I32" s="82">
        <f t="shared" si="15"/>
        <v>22037.687100621559</v>
      </c>
      <c r="J32" s="75">
        <f t="shared" si="5"/>
        <v>20846.807701962716</v>
      </c>
      <c r="K32" s="75">
        <f t="shared" si="5"/>
        <v>538957.75229803741</v>
      </c>
      <c r="L32" s="18">
        <f t="shared" si="8"/>
        <v>506866.80331429606</v>
      </c>
      <c r="M32" s="75"/>
      <c r="N32" s="76">
        <f t="shared" si="16"/>
        <v>14</v>
      </c>
      <c r="O32" s="77">
        <f t="shared" si="9"/>
        <v>45323</v>
      </c>
      <c r="P32" s="78"/>
      <c r="Q32" s="83"/>
      <c r="R32" s="57">
        <f t="shared" si="10"/>
        <v>2035</v>
      </c>
      <c r="S32" s="65">
        <f t="shared" si="1"/>
        <v>0</v>
      </c>
      <c r="T32" s="65">
        <f t="shared" si="2"/>
        <v>0</v>
      </c>
      <c r="U32" s="65">
        <f t="shared" si="3"/>
        <v>0</v>
      </c>
      <c r="V32" s="66">
        <f t="shared" si="4"/>
        <v>0</v>
      </c>
      <c r="W32" s="28"/>
      <c r="X32" s="84"/>
    </row>
    <row r="33" spans="1:24" x14ac:dyDescent="0.25">
      <c r="A33" s="3">
        <f>YEAR(C33)</f>
        <v>2024</v>
      </c>
      <c r="B33" s="67">
        <f>+B32+1</f>
        <v>2</v>
      </c>
      <c r="C33" s="79">
        <f t="shared" si="11"/>
        <v>45323</v>
      </c>
      <c r="D33" s="80">
        <f t="shared" si="12"/>
        <v>538957.75229803612</v>
      </c>
      <c r="E33" s="70">
        <f>'5'!P32</f>
        <v>0</v>
      </c>
      <c r="F33" s="81">
        <f t="shared" si="13"/>
        <v>1648.3124591114938</v>
      </c>
      <c r="G33" s="72">
        <f t="shared" si="14"/>
        <v>-1648.3124591114938</v>
      </c>
      <c r="H33" s="73">
        <f t="shared" si="7"/>
        <v>540606.06475714757</v>
      </c>
      <c r="I33" s="82">
        <f t="shared" si="15"/>
        <v>22037.687100621559</v>
      </c>
      <c r="J33" s="75">
        <f t="shared" si="5"/>
        <v>19198.495242851219</v>
      </c>
      <c r="K33" s="75">
        <f t="shared" si="5"/>
        <v>540606.06475714885</v>
      </c>
      <c r="L33" s="18">
        <f t="shared" si="8"/>
        <v>484829.11621367448</v>
      </c>
      <c r="M33" s="75"/>
      <c r="N33" s="76">
        <f t="shared" si="16"/>
        <v>15</v>
      </c>
      <c r="O33" s="77">
        <f t="shared" si="9"/>
        <v>45352</v>
      </c>
      <c r="P33" s="78">
        <v>69975.570000000007</v>
      </c>
      <c r="Q33" s="83"/>
      <c r="R33" s="57">
        <f t="shared" si="10"/>
        <v>2036</v>
      </c>
      <c r="S33" s="65">
        <f t="shared" si="1"/>
        <v>0</v>
      </c>
      <c r="T33" s="65">
        <f t="shared" si="2"/>
        <v>0</v>
      </c>
      <c r="U33" s="65">
        <f t="shared" si="3"/>
        <v>0</v>
      </c>
      <c r="V33" s="66">
        <f t="shared" si="4"/>
        <v>0</v>
      </c>
      <c r="W33" s="28"/>
      <c r="X33" s="84"/>
    </row>
    <row r="34" spans="1:24" x14ac:dyDescent="0.25">
      <c r="A34" s="3">
        <f t="shared" ref="A34:A97" si="18">YEAR(C34)</f>
        <v>2024</v>
      </c>
      <c r="B34" s="67">
        <f t="shared" ref="B34:B97" si="19">+B33+1</f>
        <v>3</v>
      </c>
      <c r="C34" s="79">
        <f t="shared" si="11"/>
        <v>45352</v>
      </c>
      <c r="D34" s="80">
        <f t="shared" si="12"/>
        <v>540606.06475714757</v>
      </c>
      <c r="E34" s="70">
        <f>'5'!P33</f>
        <v>69975.570000000007</v>
      </c>
      <c r="F34" s="81">
        <f t="shared" si="13"/>
        <v>1653.3535480489431</v>
      </c>
      <c r="G34" s="72">
        <f t="shared" si="14"/>
        <v>68322.21645195107</v>
      </c>
      <c r="H34" s="73">
        <f t="shared" si="7"/>
        <v>472283.8483051965</v>
      </c>
      <c r="I34" s="82">
        <f t="shared" si="15"/>
        <v>22037.687100621559</v>
      </c>
      <c r="J34" s="75">
        <f t="shared" si="5"/>
        <v>17545.141694802274</v>
      </c>
      <c r="K34" s="75">
        <f t="shared" si="5"/>
        <v>472283.84830519778</v>
      </c>
      <c r="L34" s="18">
        <f t="shared" si="8"/>
        <v>462791.4291130529</v>
      </c>
      <c r="M34" s="75"/>
      <c r="N34" s="76">
        <f t="shared" si="16"/>
        <v>16</v>
      </c>
      <c r="O34" s="77">
        <f t="shared" si="9"/>
        <v>45383</v>
      </c>
      <c r="P34" s="78"/>
      <c r="Q34" s="83"/>
      <c r="R34" s="57">
        <f t="shared" si="10"/>
        <v>2037</v>
      </c>
      <c r="S34" s="65">
        <f t="shared" si="1"/>
        <v>0</v>
      </c>
      <c r="T34" s="65">
        <f t="shared" si="2"/>
        <v>0</v>
      </c>
      <c r="U34" s="65">
        <f t="shared" si="3"/>
        <v>0</v>
      </c>
      <c r="V34" s="66">
        <f t="shared" si="4"/>
        <v>0</v>
      </c>
      <c r="W34" s="28"/>
      <c r="X34" s="84"/>
    </row>
    <row r="35" spans="1:24" x14ac:dyDescent="0.25">
      <c r="A35" s="3">
        <f t="shared" si="18"/>
        <v>2024</v>
      </c>
      <c r="B35" s="67">
        <f t="shared" si="19"/>
        <v>4</v>
      </c>
      <c r="C35" s="79">
        <f t="shared" si="11"/>
        <v>45383</v>
      </c>
      <c r="D35" s="80">
        <f t="shared" si="12"/>
        <v>472283.8483051965</v>
      </c>
      <c r="E35" s="70">
        <f>'5'!P34</f>
        <v>0</v>
      </c>
      <c r="F35" s="81">
        <f t="shared" si="13"/>
        <v>1444.4014360667261</v>
      </c>
      <c r="G35" s="72">
        <f t="shared" si="14"/>
        <v>-1444.4014360667261</v>
      </c>
      <c r="H35" s="73">
        <f t="shared" si="7"/>
        <v>473728.24974126322</v>
      </c>
      <c r="I35" s="82">
        <f t="shared" si="15"/>
        <v>22037.687100621559</v>
      </c>
      <c r="J35" s="75">
        <f t="shared" ref="J35:K50" si="20">SUM(F36:F243)</f>
        <v>16100.740258735546</v>
      </c>
      <c r="K35" s="75">
        <f t="shared" si="20"/>
        <v>473728.2497412645</v>
      </c>
      <c r="L35" s="18">
        <f t="shared" si="8"/>
        <v>440753.74201243132</v>
      </c>
      <c r="M35" s="75"/>
      <c r="N35" s="76">
        <f t="shared" si="16"/>
        <v>17</v>
      </c>
      <c r="O35" s="77">
        <f t="shared" si="9"/>
        <v>45413</v>
      </c>
      <c r="P35" s="78"/>
      <c r="Q35" s="83"/>
      <c r="R35" s="57">
        <f t="shared" si="10"/>
        <v>2038</v>
      </c>
      <c r="S35" s="65">
        <f t="shared" si="1"/>
        <v>0</v>
      </c>
      <c r="T35" s="65">
        <f t="shared" si="2"/>
        <v>0</v>
      </c>
      <c r="U35" s="65">
        <f t="shared" si="3"/>
        <v>0</v>
      </c>
      <c r="V35" s="66">
        <f t="shared" si="4"/>
        <v>0</v>
      </c>
      <c r="W35" s="28"/>
      <c r="X35" s="84"/>
    </row>
    <row r="36" spans="1:24" x14ac:dyDescent="0.25">
      <c r="A36" s="3">
        <f t="shared" si="18"/>
        <v>2024</v>
      </c>
      <c r="B36" s="67">
        <f t="shared" si="19"/>
        <v>5</v>
      </c>
      <c r="C36" s="79">
        <f t="shared" si="11"/>
        <v>45413</v>
      </c>
      <c r="D36" s="80">
        <f t="shared" si="12"/>
        <v>473728.24974126322</v>
      </c>
      <c r="E36" s="70">
        <f>'5'!P35</f>
        <v>0</v>
      </c>
      <c r="F36" s="81">
        <f t="shared" si="13"/>
        <v>1448.8188971253635</v>
      </c>
      <c r="G36" s="72">
        <f t="shared" si="14"/>
        <v>-1448.8188971253635</v>
      </c>
      <c r="H36" s="73">
        <f t="shared" si="7"/>
        <v>475177.06863838859</v>
      </c>
      <c r="I36" s="82">
        <f t="shared" si="15"/>
        <v>22037.687100621559</v>
      </c>
      <c r="J36" s="75">
        <f t="shared" si="20"/>
        <v>14651.921361610184</v>
      </c>
      <c r="K36" s="75">
        <f t="shared" si="20"/>
        <v>475177.06863838981</v>
      </c>
      <c r="L36" s="18">
        <f t="shared" si="8"/>
        <v>418716.05491180974</v>
      </c>
      <c r="M36" s="75"/>
      <c r="N36" s="76">
        <f t="shared" si="16"/>
        <v>18</v>
      </c>
      <c r="O36" s="77">
        <f t="shared" si="9"/>
        <v>45444</v>
      </c>
      <c r="P36" s="78">
        <v>69975.570000000007</v>
      </c>
      <c r="Q36" s="83"/>
      <c r="R36" s="57">
        <f t="shared" si="10"/>
        <v>2039</v>
      </c>
      <c r="S36" s="65">
        <f t="shared" si="1"/>
        <v>0</v>
      </c>
      <c r="T36" s="65">
        <f t="shared" si="2"/>
        <v>0</v>
      </c>
      <c r="U36" s="65">
        <f t="shared" si="3"/>
        <v>0</v>
      </c>
      <c r="V36" s="66">
        <f t="shared" si="4"/>
        <v>0</v>
      </c>
      <c r="W36" s="28"/>
      <c r="X36" s="84"/>
    </row>
    <row r="37" spans="1:24" x14ac:dyDescent="0.25">
      <c r="A37" s="3">
        <f t="shared" si="18"/>
        <v>2024</v>
      </c>
      <c r="B37" s="67">
        <f t="shared" si="19"/>
        <v>6</v>
      </c>
      <c r="C37" s="79">
        <f t="shared" si="11"/>
        <v>45444</v>
      </c>
      <c r="D37" s="80">
        <f t="shared" si="12"/>
        <v>475177.06863838859</v>
      </c>
      <c r="E37" s="70">
        <f>'5'!P36</f>
        <v>69975.570000000007</v>
      </c>
      <c r="F37" s="81">
        <f t="shared" si="13"/>
        <v>1453.2498682524051</v>
      </c>
      <c r="G37" s="72">
        <f t="shared" si="14"/>
        <v>68522.320131747605</v>
      </c>
      <c r="H37" s="73">
        <f t="shared" si="7"/>
        <v>406654.74850664102</v>
      </c>
      <c r="I37" s="82">
        <f t="shared" si="15"/>
        <v>22037.687100621559</v>
      </c>
      <c r="J37" s="75">
        <f t="shared" si="20"/>
        <v>13198.671493357779</v>
      </c>
      <c r="K37" s="75">
        <f t="shared" si="20"/>
        <v>406654.7485066423</v>
      </c>
      <c r="L37" s="18">
        <f t="shared" si="8"/>
        <v>396678.36781118816</v>
      </c>
      <c r="M37" s="75"/>
      <c r="N37" s="76">
        <f t="shared" si="16"/>
        <v>19</v>
      </c>
      <c r="O37" s="77">
        <f t="shared" si="9"/>
        <v>45474</v>
      </c>
      <c r="P37" s="78"/>
      <c r="Q37" s="83"/>
      <c r="R37" s="57">
        <f t="shared" si="10"/>
        <v>2040</v>
      </c>
      <c r="S37" s="65">
        <f t="shared" si="1"/>
        <v>0</v>
      </c>
      <c r="T37" s="65">
        <f t="shared" si="2"/>
        <v>0</v>
      </c>
      <c r="U37" s="65">
        <f t="shared" si="3"/>
        <v>0</v>
      </c>
      <c r="V37" s="66">
        <f t="shared" si="4"/>
        <v>0</v>
      </c>
      <c r="W37" s="28"/>
      <c r="X37" s="84"/>
    </row>
    <row r="38" spans="1:24" x14ac:dyDescent="0.25">
      <c r="A38" s="3">
        <f t="shared" si="18"/>
        <v>2024</v>
      </c>
      <c r="B38" s="67">
        <f t="shared" si="19"/>
        <v>7</v>
      </c>
      <c r="C38" s="79">
        <f t="shared" si="11"/>
        <v>45474</v>
      </c>
      <c r="D38" s="80">
        <f t="shared" si="12"/>
        <v>406654.74850664102</v>
      </c>
      <c r="E38" s="70">
        <f>'5'!P37</f>
        <v>0</v>
      </c>
      <c r="F38" s="81">
        <f t="shared" si="13"/>
        <v>1243.6857725161437</v>
      </c>
      <c r="G38" s="72">
        <f t="shared" si="14"/>
        <v>-1243.6857725161437</v>
      </c>
      <c r="H38" s="73">
        <f t="shared" si="7"/>
        <v>407898.43427915714</v>
      </c>
      <c r="I38" s="82">
        <f t="shared" si="15"/>
        <v>22037.687100621559</v>
      </c>
      <c r="J38" s="75">
        <f t="shared" si="20"/>
        <v>11954.985720841632</v>
      </c>
      <c r="K38" s="75">
        <f t="shared" si="20"/>
        <v>407898.43427915848</v>
      </c>
      <c r="L38" s="18">
        <f t="shared" si="8"/>
        <v>374640.68071056658</v>
      </c>
      <c r="M38" s="75"/>
      <c r="N38" s="76">
        <f t="shared" si="16"/>
        <v>20</v>
      </c>
      <c r="O38" s="77">
        <f t="shared" si="9"/>
        <v>45505</v>
      </c>
      <c r="P38" s="78"/>
      <c r="Q38" s="83"/>
      <c r="R38" s="57">
        <f t="shared" si="10"/>
        <v>2041</v>
      </c>
      <c r="S38" s="65">
        <f t="shared" si="1"/>
        <v>0</v>
      </c>
      <c r="T38" s="65">
        <f t="shared" si="2"/>
        <v>0</v>
      </c>
      <c r="U38" s="65">
        <f t="shared" si="3"/>
        <v>0</v>
      </c>
      <c r="V38" s="66">
        <f t="shared" si="4"/>
        <v>0</v>
      </c>
      <c r="W38" s="28"/>
      <c r="X38" s="84"/>
    </row>
    <row r="39" spans="1:24" x14ac:dyDescent="0.25">
      <c r="A39" s="3">
        <f t="shared" si="18"/>
        <v>2024</v>
      </c>
      <c r="B39" s="67">
        <f t="shared" si="19"/>
        <v>8</v>
      </c>
      <c r="C39" s="79">
        <f t="shared" si="11"/>
        <v>45505</v>
      </c>
      <c r="D39" s="80">
        <f t="shared" si="12"/>
        <v>407898.43427915714</v>
      </c>
      <c r="E39" s="70">
        <f>'5'!P38</f>
        <v>0</v>
      </c>
      <c r="F39" s="81">
        <f t="shared" si="13"/>
        <v>1247.4893781704222</v>
      </c>
      <c r="G39" s="72">
        <f t="shared" si="14"/>
        <v>-1247.4893781704222</v>
      </c>
      <c r="H39" s="73">
        <f t="shared" si="7"/>
        <v>409145.92365732754</v>
      </c>
      <c r="I39" s="82">
        <f t="shared" si="15"/>
        <v>22037.687100621559</v>
      </c>
      <c r="J39" s="75">
        <f t="shared" si="20"/>
        <v>10707.496342671211</v>
      </c>
      <c r="K39" s="75">
        <f t="shared" si="20"/>
        <v>409145.92365732882</v>
      </c>
      <c r="L39" s="18">
        <f t="shared" si="8"/>
        <v>352602.993609945</v>
      </c>
      <c r="M39" s="75"/>
      <c r="N39" s="76">
        <f t="shared" si="16"/>
        <v>21</v>
      </c>
      <c r="O39" s="77">
        <f t="shared" si="9"/>
        <v>45536</v>
      </c>
      <c r="P39" s="78">
        <v>69975.570000000007</v>
      </c>
      <c r="Q39" s="83"/>
      <c r="R39" s="57">
        <f t="shared" si="10"/>
        <v>2042</v>
      </c>
      <c r="S39" s="65">
        <f t="shared" si="1"/>
        <v>0</v>
      </c>
      <c r="T39" s="65">
        <f t="shared" si="2"/>
        <v>0</v>
      </c>
      <c r="U39" s="65">
        <f t="shared" si="3"/>
        <v>0</v>
      </c>
      <c r="V39" s="66">
        <f t="shared" si="4"/>
        <v>0</v>
      </c>
      <c r="W39" s="28"/>
      <c r="X39" s="84"/>
    </row>
    <row r="40" spans="1:24" x14ac:dyDescent="0.25">
      <c r="A40" s="3">
        <f t="shared" si="18"/>
        <v>2024</v>
      </c>
      <c r="B40" s="67">
        <f t="shared" si="19"/>
        <v>9</v>
      </c>
      <c r="C40" s="79">
        <f t="shared" si="11"/>
        <v>45536</v>
      </c>
      <c r="D40" s="80">
        <f t="shared" si="12"/>
        <v>409145.92365732754</v>
      </c>
      <c r="E40" s="70">
        <f>'5'!P39</f>
        <v>69975.570000000007</v>
      </c>
      <c r="F40" s="81">
        <f t="shared" si="13"/>
        <v>1251.3046165186602</v>
      </c>
      <c r="G40" s="72">
        <f t="shared" si="14"/>
        <v>68724.265383481354</v>
      </c>
      <c r="H40" s="73">
        <f t="shared" si="7"/>
        <v>340421.6582738462</v>
      </c>
      <c r="I40" s="82">
        <f t="shared" si="15"/>
        <v>22037.687100621559</v>
      </c>
      <c r="J40" s="75">
        <f t="shared" si="20"/>
        <v>9456.1917261525505</v>
      </c>
      <c r="K40" s="75">
        <f t="shared" si="20"/>
        <v>340421.65827384754</v>
      </c>
      <c r="L40" s="18">
        <f t="shared" si="8"/>
        <v>330565.30650932342</v>
      </c>
      <c r="M40" s="75"/>
      <c r="N40" s="76">
        <f t="shared" si="16"/>
        <v>22</v>
      </c>
      <c r="O40" s="77">
        <f t="shared" si="9"/>
        <v>45566</v>
      </c>
      <c r="P40" s="78"/>
      <c r="Q40" s="83"/>
      <c r="R40" s="57">
        <f t="shared" si="10"/>
        <v>2043</v>
      </c>
      <c r="S40" s="65">
        <f t="shared" si="1"/>
        <v>0</v>
      </c>
      <c r="T40" s="65">
        <f t="shared" si="2"/>
        <v>0</v>
      </c>
      <c r="U40" s="65">
        <f t="shared" si="3"/>
        <v>0</v>
      </c>
      <c r="V40" s="66">
        <f t="shared" si="4"/>
        <v>0</v>
      </c>
      <c r="W40" s="28"/>
      <c r="X40" s="84"/>
    </row>
    <row r="41" spans="1:24" x14ac:dyDescent="0.25">
      <c r="A41" s="3">
        <f t="shared" si="18"/>
        <v>2024</v>
      </c>
      <c r="B41" s="67">
        <f t="shared" si="19"/>
        <v>10</v>
      </c>
      <c r="C41" s="79">
        <f t="shared" si="11"/>
        <v>45566</v>
      </c>
      <c r="D41" s="80">
        <f t="shared" si="12"/>
        <v>340421.6582738462</v>
      </c>
      <c r="E41" s="70">
        <f>'5'!P40</f>
        <v>0</v>
      </c>
      <c r="F41" s="81">
        <f t="shared" si="13"/>
        <v>1041.122904887513</v>
      </c>
      <c r="G41" s="72">
        <f t="shared" si="14"/>
        <v>-1041.122904887513</v>
      </c>
      <c r="H41" s="73">
        <f t="shared" si="7"/>
        <v>341462.78117873374</v>
      </c>
      <c r="I41" s="82">
        <f t="shared" si="15"/>
        <v>22037.687100621559</v>
      </c>
      <c r="J41" s="75">
        <f t="shared" si="20"/>
        <v>8415.0688212650366</v>
      </c>
      <c r="K41" s="75">
        <f t="shared" si="20"/>
        <v>341462.78117873508</v>
      </c>
      <c r="L41" s="18">
        <f t="shared" si="8"/>
        <v>308527.61940870184</v>
      </c>
      <c r="M41" s="75"/>
      <c r="N41" s="76">
        <f t="shared" si="16"/>
        <v>23</v>
      </c>
      <c r="O41" s="77">
        <f t="shared" si="9"/>
        <v>45597</v>
      </c>
      <c r="P41" s="78"/>
      <c r="Q41" s="83"/>
      <c r="R41" s="57">
        <f t="shared" si="10"/>
        <v>2044</v>
      </c>
      <c r="S41" s="65">
        <f t="shared" si="1"/>
        <v>0</v>
      </c>
      <c r="T41" s="65">
        <f t="shared" si="2"/>
        <v>0</v>
      </c>
      <c r="U41" s="65">
        <f t="shared" si="3"/>
        <v>0</v>
      </c>
      <c r="V41" s="66">
        <f t="shared" si="4"/>
        <v>0</v>
      </c>
      <c r="W41" s="28"/>
      <c r="X41" s="84"/>
    </row>
    <row r="42" spans="1:24" x14ac:dyDescent="0.25">
      <c r="A42" s="3">
        <f t="shared" si="18"/>
        <v>2024</v>
      </c>
      <c r="B42" s="67">
        <f t="shared" si="19"/>
        <v>11</v>
      </c>
      <c r="C42" s="79">
        <f t="shared" si="11"/>
        <v>45597</v>
      </c>
      <c r="D42" s="80">
        <f t="shared" si="12"/>
        <v>341462.78117873374</v>
      </c>
      <c r="E42" s="70">
        <f>'5'!P41</f>
        <v>0</v>
      </c>
      <c r="F42" s="81">
        <f t="shared" si="13"/>
        <v>1044.3070057716275</v>
      </c>
      <c r="G42" s="72">
        <f t="shared" si="14"/>
        <v>-1044.3070057716275</v>
      </c>
      <c r="H42" s="73">
        <f t="shared" si="7"/>
        <v>342507.08818450535</v>
      </c>
      <c r="I42" s="82">
        <f t="shared" si="15"/>
        <v>22037.687100621559</v>
      </c>
      <c r="J42" s="75">
        <f t="shared" si="20"/>
        <v>7370.7618154934098</v>
      </c>
      <c r="K42" s="75">
        <f t="shared" si="20"/>
        <v>342507.08818450663</v>
      </c>
      <c r="L42" s="18">
        <f t="shared" si="8"/>
        <v>286489.93230808026</v>
      </c>
      <c r="M42" s="75"/>
      <c r="N42" s="76">
        <f t="shared" si="16"/>
        <v>24</v>
      </c>
      <c r="O42" s="77">
        <f t="shared" si="9"/>
        <v>45627</v>
      </c>
      <c r="P42" s="78">
        <v>69975.570000000007</v>
      </c>
      <c r="Q42" s="83"/>
      <c r="R42" s="57">
        <f t="shared" si="10"/>
        <v>2045</v>
      </c>
      <c r="S42" s="65">
        <f t="shared" si="1"/>
        <v>0</v>
      </c>
      <c r="T42" s="65">
        <f t="shared" si="2"/>
        <v>0</v>
      </c>
      <c r="U42" s="65">
        <f t="shared" si="3"/>
        <v>0</v>
      </c>
      <c r="V42" s="66">
        <f t="shared" si="4"/>
        <v>0</v>
      </c>
      <c r="W42" s="28"/>
      <c r="X42" s="84"/>
    </row>
    <row r="43" spans="1:24" x14ac:dyDescent="0.25">
      <c r="A43" s="3">
        <f t="shared" si="18"/>
        <v>2024</v>
      </c>
      <c r="B43" s="67">
        <f t="shared" si="19"/>
        <v>12</v>
      </c>
      <c r="C43" s="79">
        <f t="shared" si="11"/>
        <v>45627</v>
      </c>
      <c r="D43" s="80">
        <f t="shared" si="12"/>
        <v>342507.08818450535</v>
      </c>
      <c r="E43" s="70">
        <f>'5'!P42</f>
        <v>69975.570000000007</v>
      </c>
      <c r="F43" s="81">
        <f t="shared" si="13"/>
        <v>1047.5008446976121</v>
      </c>
      <c r="G43" s="72">
        <f t="shared" si="14"/>
        <v>68928.069155302393</v>
      </c>
      <c r="H43" s="73">
        <f t="shared" si="7"/>
        <v>273579.01902920299</v>
      </c>
      <c r="I43" s="82">
        <f t="shared" si="15"/>
        <v>22037.687100621559</v>
      </c>
      <c r="J43" s="75">
        <f t="shared" si="20"/>
        <v>6323.2609707957972</v>
      </c>
      <c r="K43" s="75">
        <f t="shared" si="20"/>
        <v>273579.01902920427</v>
      </c>
      <c r="L43" s="18">
        <f t="shared" si="8"/>
        <v>264452.24520745868</v>
      </c>
      <c r="M43" s="75"/>
      <c r="N43" s="76">
        <f t="shared" si="16"/>
        <v>25</v>
      </c>
      <c r="O43" s="77">
        <f t="shared" si="9"/>
        <v>45658</v>
      </c>
      <c r="P43" s="78"/>
      <c r="Q43" s="83"/>
      <c r="R43" s="57">
        <f t="shared" si="10"/>
        <v>2046</v>
      </c>
      <c r="S43" s="65">
        <f t="shared" si="1"/>
        <v>0</v>
      </c>
      <c r="T43" s="65">
        <f t="shared" si="2"/>
        <v>0</v>
      </c>
      <c r="U43" s="65">
        <f t="shared" si="3"/>
        <v>0</v>
      </c>
      <c r="V43" s="66">
        <f t="shared" si="4"/>
        <v>0</v>
      </c>
      <c r="W43" s="28"/>
      <c r="X43" s="84"/>
    </row>
    <row r="44" spans="1:24" x14ac:dyDescent="0.25">
      <c r="A44" s="3">
        <f t="shared" si="18"/>
        <v>2025</v>
      </c>
      <c r="B44" s="67">
        <f t="shared" si="19"/>
        <v>13</v>
      </c>
      <c r="C44" s="79">
        <f t="shared" si="11"/>
        <v>45658</v>
      </c>
      <c r="D44" s="80">
        <f t="shared" si="12"/>
        <v>273579.01902920299</v>
      </c>
      <c r="E44" s="70">
        <f>'5'!P43</f>
        <v>0</v>
      </c>
      <c r="F44" s="81">
        <f t="shared" si="13"/>
        <v>836.69583319764581</v>
      </c>
      <c r="G44" s="72">
        <f t="shared" si="14"/>
        <v>-836.69583319764581</v>
      </c>
      <c r="H44" s="73">
        <f t="shared" si="7"/>
        <v>274415.71486240061</v>
      </c>
      <c r="I44" s="82">
        <f t="shared" si="15"/>
        <v>22037.687100621559</v>
      </c>
      <c r="J44" s="75">
        <f t="shared" si="20"/>
        <v>5486.5651375981515</v>
      </c>
      <c r="K44" s="75">
        <f t="shared" ref="K44:K55" si="21">SUM(G45:G252)</f>
        <v>274415.71486240189</v>
      </c>
      <c r="L44" s="18">
        <f t="shared" ref="L44:L55" si="22">SUM(I45:I252)</f>
        <v>242414.5581068371</v>
      </c>
      <c r="M44" s="75"/>
      <c r="N44" s="76">
        <f t="shared" si="16"/>
        <v>26</v>
      </c>
      <c r="O44" s="77">
        <f t="shared" si="9"/>
        <v>45689</v>
      </c>
      <c r="P44" s="78"/>
      <c r="Q44" s="83"/>
      <c r="R44" s="57">
        <f t="shared" si="10"/>
        <v>2047</v>
      </c>
      <c r="S44" s="65">
        <f t="shared" si="1"/>
        <v>0</v>
      </c>
      <c r="T44" s="65">
        <f t="shared" si="2"/>
        <v>0</v>
      </c>
      <c r="U44" s="65">
        <f t="shared" si="3"/>
        <v>0</v>
      </c>
      <c r="V44" s="66">
        <f t="shared" si="4"/>
        <v>0</v>
      </c>
      <c r="W44" s="28"/>
      <c r="X44" s="84"/>
    </row>
    <row r="45" spans="1:24" x14ac:dyDescent="0.25">
      <c r="A45" s="3">
        <f t="shared" si="18"/>
        <v>2025</v>
      </c>
      <c r="B45" s="67">
        <f t="shared" si="19"/>
        <v>14</v>
      </c>
      <c r="C45" s="79">
        <f t="shared" si="11"/>
        <v>45689</v>
      </c>
      <c r="D45" s="80">
        <f t="shared" si="12"/>
        <v>274415.71486240061</v>
      </c>
      <c r="E45" s="70">
        <f>'5'!P44</f>
        <v>0</v>
      </c>
      <c r="F45" s="81">
        <f t="shared" si="13"/>
        <v>839.25472795417522</v>
      </c>
      <c r="G45" s="72">
        <f t="shared" si="14"/>
        <v>-839.25472795417522</v>
      </c>
      <c r="H45" s="73">
        <f t="shared" si="7"/>
        <v>275254.96959035477</v>
      </c>
      <c r="I45" s="82">
        <f t="shared" si="15"/>
        <v>22037.687100621559</v>
      </c>
      <c r="J45" s="75">
        <f t="shared" si="20"/>
        <v>4647.3104096439765</v>
      </c>
      <c r="K45" s="75">
        <f t="shared" si="21"/>
        <v>275254.96959035605</v>
      </c>
      <c r="L45" s="18">
        <f t="shared" si="22"/>
        <v>220376.87100621554</v>
      </c>
      <c r="M45" s="75"/>
      <c r="N45" s="76">
        <f t="shared" si="16"/>
        <v>27</v>
      </c>
      <c r="O45" s="77">
        <f t="shared" si="9"/>
        <v>45717</v>
      </c>
      <c r="P45" s="78">
        <v>69975.570000000007</v>
      </c>
      <c r="Q45" s="83"/>
      <c r="R45" s="57">
        <f t="shared" si="10"/>
        <v>2048</v>
      </c>
      <c r="S45" s="65">
        <f t="shared" si="1"/>
        <v>0</v>
      </c>
      <c r="T45" s="65">
        <f t="shared" si="2"/>
        <v>0</v>
      </c>
      <c r="U45" s="65">
        <f t="shared" si="3"/>
        <v>0</v>
      </c>
      <c r="V45" s="66">
        <f t="shared" si="4"/>
        <v>0</v>
      </c>
      <c r="W45" s="28"/>
      <c r="X45" s="84"/>
    </row>
    <row r="46" spans="1:24" x14ac:dyDescent="0.25">
      <c r="A46" s="3">
        <f t="shared" si="18"/>
        <v>2025</v>
      </c>
      <c r="B46" s="67">
        <f t="shared" si="19"/>
        <v>15</v>
      </c>
      <c r="C46" s="79">
        <f t="shared" si="11"/>
        <v>45717</v>
      </c>
      <c r="D46" s="80">
        <f t="shared" si="12"/>
        <v>275254.96959035477</v>
      </c>
      <c r="E46" s="70">
        <f>'5'!P45</f>
        <v>69975.570000000007</v>
      </c>
      <c r="F46" s="81">
        <f t="shared" si="13"/>
        <v>841.82144866383499</v>
      </c>
      <c r="G46" s="72">
        <f t="shared" si="14"/>
        <v>69133.748551336175</v>
      </c>
      <c r="H46" s="73">
        <f t="shared" si="7"/>
        <v>206121.22103901859</v>
      </c>
      <c r="I46" s="82">
        <f t="shared" si="15"/>
        <v>22037.687100621559</v>
      </c>
      <c r="J46" s="75">
        <f t="shared" si="20"/>
        <v>3805.4889609801417</v>
      </c>
      <c r="K46" s="75">
        <f t="shared" si="21"/>
        <v>206121.22103901987</v>
      </c>
      <c r="L46" s="18">
        <f t="shared" si="22"/>
        <v>198339.18390559399</v>
      </c>
      <c r="M46" s="75"/>
      <c r="N46" s="76">
        <f t="shared" si="16"/>
        <v>28</v>
      </c>
      <c r="O46" s="77">
        <f t="shared" si="9"/>
        <v>45748</v>
      </c>
      <c r="P46" s="78"/>
      <c r="Q46" s="83"/>
      <c r="R46" s="57">
        <f t="shared" si="10"/>
        <v>2049</v>
      </c>
      <c r="S46" s="65">
        <f t="shared" si="1"/>
        <v>0</v>
      </c>
      <c r="T46" s="65">
        <f t="shared" si="2"/>
        <v>0</v>
      </c>
      <c r="U46" s="65">
        <f t="shared" si="3"/>
        <v>0</v>
      </c>
      <c r="V46" s="66">
        <f t="shared" si="4"/>
        <v>0</v>
      </c>
      <c r="W46" s="28"/>
      <c r="X46" s="84"/>
    </row>
    <row r="47" spans="1:24" x14ac:dyDescent="0.25">
      <c r="A47" s="3">
        <f t="shared" si="18"/>
        <v>2025</v>
      </c>
      <c r="B47" s="67">
        <f t="shared" si="19"/>
        <v>16</v>
      </c>
      <c r="C47" s="79">
        <f t="shared" si="11"/>
        <v>45748</v>
      </c>
      <c r="D47" s="80">
        <f t="shared" si="12"/>
        <v>206121.22103901859</v>
      </c>
      <c r="E47" s="70">
        <f>'5'!P46</f>
        <v>0</v>
      </c>
      <c r="F47" s="81">
        <f t="shared" si="13"/>
        <v>630.38740101099859</v>
      </c>
      <c r="G47" s="72">
        <f t="shared" si="14"/>
        <v>-630.38740101099859</v>
      </c>
      <c r="H47" s="73">
        <f t="shared" si="7"/>
        <v>206751.60844002958</v>
      </c>
      <c r="I47" s="82">
        <f t="shared" si="15"/>
        <v>22037.687100621559</v>
      </c>
      <c r="J47" s="75">
        <f t="shared" si="20"/>
        <v>3175.1015599691432</v>
      </c>
      <c r="K47" s="75">
        <f t="shared" si="21"/>
        <v>206751.60844003089</v>
      </c>
      <c r="L47" s="18">
        <f t="shared" si="22"/>
        <v>176301.49680497244</v>
      </c>
      <c r="M47" s="75"/>
      <c r="N47" s="76">
        <f t="shared" si="16"/>
        <v>29</v>
      </c>
      <c r="O47" s="77">
        <f t="shared" si="9"/>
        <v>45778</v>
      </c>
      <c r="P47" s="78"/>
      <c r="Q47" s="83"/>
      <c r="R47" s="85">
        <f t="shared" si="10"/>
        <v>2050</v>
      </c>
      <c r="S47" s="86">
        <f t="shared" si="1"/>
        <v>0</v>
      </c>
      <c r="T47" s="86">
        <f t="shared" si="2"/>
        <v>0</v>
      </c>
      <c r="U47" s="86">
        <f t="shared" si="3"/>
        <v>0</v>
      </c>
      <c r="V47" s="87">
        <f t="shared" si="4"/>
        <v>0</v>
      </c>
      <c r="W47" s="28"/>
      <c r="X47" s="84"/>
    </row>
    <row r="48" spans="1:24" x14ac:dyDescent="0.25">
      <c r="A48" s="3">
        <f t="shared" si="18"/>
        <v>2025</v>
      </c>
      <c r="B48" s="67">
        <f t="shared" si="19"/>
        <v>17</v>
      </c>
      <c r="C48" s="79">
        <f t="shared" si="11"/>
        <v>45778</v>
      </c>
      <c r="D48" s="80">
        <f t="shared" si="12"/>
        <v>206751.60844002958</v>
      </c>
      <c r="E48" s="70">
        <f>'5'!P47</f>
        <v>0</v>
      </c>
      <c r="F48" s="81">
        <f t="shared" si="13"/>
        <v>632.31533581242388</v>
      </c>
      <c r="G48" s="72">
        <f t="shared" si="14"/>
        <v>-632.31533581242388</v>
      </c>
      <c r="H48" s="73">
        <f t="shared" si="7"/>
        <v>207383.92377584201</v>
      </c>
      <c r="I48" s="82">
        <f t="shared" si="15"/>
        <v>22037.687100621559</v>
      </c>
      <c r="J48" s="75">
        <f t="shared" si="20"/>
        <v>2542.7862241567195</v>
      </c>
      <c r="K48" s="75">
        <f t="shared" si="21"/>
        <v>207383.92377584329</v>
      </c>
      <c r="L48" s="18">
        <f t="shared" si="22"/>
        <v>154263.80970435089</v>
      </c>
      <c r="M48" s="75"/>
      <c r="N48" s="76">
        <f t="shared" si="16"/>
        <v>30</v>
      </c>
      <c r="O48" s="77">
        <f t="shared" si="9"/>
        <v>45809</v>
      </c>
      <c r="P48" s="78">
        <v>69975.570000000007</v>
      </c>
      <c r="Q48" s="83"/>
      <c r="R48" s="43"/>
      <c r="S48" s="28"/>
      <c r="T48" s="88"/>
      <c r="U48" s="28"/>
      <c r="V48" s="28"/>
      <c r="W48" s="28"/>
      <c r="X48" s="84"/>
    </row>
    <row r="49" spans="1:24" x14ac:dyDescent="0.25">
      <c r="A49" s="3">
        <f t="shared" si="18"/>
        <v>2025</v>
      </c>
      <c r="B49" s="67">
        <f t="shared" si="19"/>
        <v>18</v>
      </c>
      <c r="C49" s="79">
        <f t="shared" si="11"/>
        <v>45809</v>
      </c>
      <c r="D49" s="80">
        <f t="shared" si="12"/>
        <v>207383.92377584201</v>
      </c>
      <c r="E49" s="70">
        <f>'5'!P48</f>
        <v>69975.570000000007</v>
      </c>
      <c r="F49" s="81">
        <f t="shared" si="13"/>
        <v>634.24916688111682</v>
      </c>
      <c r="G49" s="72">
        <f t="shared" si="14"/>
        <v>69341.320833118894</v>
      </c>
      <c r="H49" s="73">
        <f t="shared" si="7"/>
        <v>138042.60294272311</v>
      </c>
      <c r="I49" s="82">
        <f t="shared" si="15"/>
        <v>22037.687100621559</v>
      </c>
      <c r="J49" s="75">
        <f t="shared" si="20"/>
        <v>1908.5370572756024</v>
      </c>
      <c r="K49" s="75">
        <f t="shared" si="21"/>
        <v>138042.60294272439</v>
      </c>
      <c r="L49" s="18">
        <f t="shared" si="22"/>
        <v>132226.12260372934</v>
      </c>
      <c r="M49" s="75"/>
      <c r="N49" s="76">
        <f t="shared" si="16"/>
        <v>31</v>
      </c>
      <c r="O49" s="77">
        <f t="shared" si="9"/>
        <v>45839</v>
      </c>
      <c r="P49" s="78"/>
      <c r="Q49" s="83"/>
      <c r="R49" s="43"/>
      <c r="S49" s="28"/>
      <c r="T49" s="88"/>
      <c r="U49" s="28"/>
      <c r="V49" s="28"/>
      <c r="W49" s="28"/>
      <c r="X49" s="84"/>
    </row>
    <row r="50" spans="1:24" x14ac:dyDescent="0.25">
      <c r="A50" s="3">
        <f t="shared" si="18"/>
        <v>2025</v>
      </c>
      <c r="B50" s="67">
        <f t="shared" si="19"/>
        <v>19</v>
      </c>
      <c r="C50" s="79">
        <f t="shared" si="11"/>
        <v>45839</v>
      </c>
      <c r="D50" s="80">
        <f t="shared" si="12"/>
        <v>138042.60294272311</v>
      </c>
      <c r="E50" s="70">
        <f>'5'!P49</f>
        <v>0</v>
      </c>
      <c r="F50" s="81">
        <f t="shared" si="13"/>
        <v>422.18029399982822</v>
      </c>
      <c r="G50" s="72">
        <f t="shared" si="14"/>
        <v>-422.18029399982822</v>
      </c>
      <c r="H50" s="73">
        <f t="shared" si="7"/>
        <v>138464.78323672293</v>
      </c>
      <c r="I50" s="82">
        <f t="shared" si="15"/>
        <v>22037.687100621559</v>
      </c>
      <c r="J50" s="75">
        <f t="shared" si="20"/>
        <v>1486.3567632757743</v>
      </c>
      <c r="K50" s="75">
        <f t="shared" si="21"/>
        <v>138464.78323672421</v>
      </c>
      <c r="L50" s="18">
        <f t="shared" si="22"/>
        <v>110188.43550310779</v>
      </c>
      <c r="M50" s="75"/>
      <c r="N50" s="76">
        <f t="shared" si="16"/>
        <v>32</v>
      </c>
      <c r="O50" s="77">
        <f t="shared" si="9"/>
        <v>45870</v>
      </c>
      <c r="P50" s="78"/>
      <c r="Q50" s="83"/>
      <c r="R50" s="43"/>
      <c r="S50" s="28"/>
      <c r="T50" s="88"/>
      <c r="U50" s="28"/>
      <c r="V50" s="28"/>
      <c r="W50" s="28"/>
      <c r="X50" s="84"/>
    </row>
    <row r="51" spans="1:24" x14ac:dyDescent="0.25">
      <c r="A51" s="3">
        <f t="shared" si="18"/>
        <v>2025</v>
      </c>
      <c r="B51" s="67">
        <f t="shared" si="19"/>
        <v>20</v>
      </c>
      <c r="C51" s="79">
        <f t="shared" si="11"/>
        <v>45870</v>
      </c>
      <c r="D51" s="80">
        <f t="shared" si="12"/>
        <v>138464.78323672293</v>
      </c>
      <c r="E51" s="70">
        <f>'5'!P50</f>
        <v>0</v>
      </c>
      <c r="F51" s="81">
        <f t="shared" si="13"/>
        <v>423.47146206564429</v>
      </c>
      <c r="G51" s="72">
        <f t="shared" si="14"/>
        <v>-423.47146206564429</v>
      </c>
      <c r="H51" s="73">
        <f t="shared" si="7"/>
        <v>138888.25469878857</v>
      </c>
      <c r="I51" s="82">
        <f t="shared" si="15"/>
        <v>22037.687100621559</v>
      </c>
      <c r="J51" s="75">
        <f t="shared" ref="J51:J55" si="23">SUM(F52:F259)</f>
        <v>1062.8853012101299</v>
      </c>
      <c r="K51" s="75">
        <f t="shared" si="21"/>
        <v>138888.25469878985</v>
      </c>
      <c r="L51" s="18">
        <f t="shared" si="22"/>
        <v>88150.748402486235</v>
      </c>
      <c r="M51" s="75"/>
      <c r="N51" s="76">
        <f t="shared" si="16"/>
        <v>33</v>
      </c>
      <c r="O51" s="77">
        <f t="shared" si="9"/>
        <v>45901</v>
      </c>
      <c r="P51" s="78">
        <v>69975.570000000007</v>
      </c>
      <c r="Q51" s="83"/>
      <c r="R51" s="43"/>
      <c r="S51" s="28"/>
      <c r="T51" s="88"/>
      <c r="U51" s="28"/>
      <c r="V51" s="28"/>
      <c r="W51" s="28"/>
      <c r="X51" s="84"/>
    </row>
    <row r="52" spans="1:24" x14ac:dyDescent="0.25">
      <c r="A52" s="3">
        <f t="shared" si="18"/>
        <v>2025</v>
      </c>
      <c r="B52" s="67">
        <f t="shared" si="19"/>
        <v>21</v>
      </c>
      <c r="C52" s="79">
        <f t="shared" si="11"/>
        <v>45901</v>
      </c>
      <c r="D52" s="80">
        <f t="shared" si="12"/>
        <v>138888.25469878857</v>
      </c>
      <c r="E52" s="70">
        <f>'5'!P51</f>
        <v>69975.570000000007</v>
      </c>
      <c r="F52" s="81">
        <f t="shared" si="13"/>
        <v>424.76657895379509</v>
      </c>
      <c r="G52" s="72">
        <f t="shared" si="14"/>
        <v>69550.803421046206</v>
      </c>
      <c r="H52" s="73">
        <f t="shared" si="7"/>
        <v>69337.451277742366</v>
      </c>
      <c r="I52" s="82">
        <f t="shared" si="15"/>
        <v>22037.687100621559</v>
      </c>
      <c r="J52" s="75">
        <f t="shared" si="23"/>
        <v>638.11872225633488</v>
      </c>
      <c r="K52" s="75">
        <f t="shared" si="21"/>
        <v>69337.451277743661</v>
      </c>
      <c r="L52" s="18">
        <f t="shared" si="22"/>
        <v>66113.061301864684</v>
      </c>
      <c r="M52" s="75"/>
      <c r="N52" s="76">
        <f t="shared" si="16"/>
        <v>34</v>
      </c>
      <c r="O52" s="77">
        <f t="shared" si="9"/>
        <v>45931</v>
      </c>
      <c r="P52" s="78"/>
      <c r="Q52" s="83"/>
      <c r="R52" s="43"/>
      <c r="S52" s="28"/>
      <c r="T52" s="88"/>
      <c r="U52" s="28"/>
      <c r="V52" s="28"/>
      <c r="W52" s="28"/>
      <c r="X52" s="84"/>
    </row>
    <row r="53" spans="1:24" x14ac:dyDescent="0.25">
      <c r="A53" s="3">
        <f t="shared" si="18"/>
        <v>2025</v>
      </c>
      <c r="B53" s="67">
        <f t="shared" si="19"/>
        <v>22</v>
      </c>
      <c r="C53" s="79">
        <f t="shared" si="11"/>
        <v>45931</v>
      </c>
      <c r="D53" s="80">
        <f t="shared" si="12"/>
        <v>69337.451277742366</v>
      </c>
      <c r="E53" s="70">
        <f>'5'!P52</f>
        <v>0</v>
      </c>
      <c r="F53" s="81">
        <f t="shared" si="13"/>
        <v>212.05703849109543</v>
      </c>
      <c r="G53" s="72">
        <f t="shared" si="14"/>
        <v>-212.05703849109543</v>
      </c>
      <c r="H53" s="73">
        <f t="shared" si="7"/>
        <v>69549.508316233463</v>
      </c>
      <c r="I53" s="82">
        <f t="shared" si="15"/>
        <v>22037.687100621559</v>
      </c>
      <c r="J53" s="75">
        <f t="shared" si="23"/>
        <v>426.06168376523954</v>
      </c>
      <c r="K53" s="75">
        <f t="shared" si="21"/>
        <v>69549.508316234758</v>
      </c>
      <c r="L53" s="18">
        <f t="shared" si="22"/>
        <v>44075.374201243118</v>
      </c>
      <c r="M53" s="75"/>
      <c r="N53" s="76">
        <f t="shared" si="16"/>
        <v>35</v>
      </c>
      <c r="O53" s="77">
        <f t="shared" si="9"/>
        <v>45962</v>
      </c>
      <c r="P53" s="78"/>
      <c r="Q53" s="83"/>
      <c r="R53" s="43"/>
      <c r="S53" s="28"/>
      <c r="T53" s="88"/>
      <c r="U53" s="28"/>
      <c r="V53" s="28"/>
      <c r="W53" s="28"/>
      <c r="X53" s="84"/>
    </row>
    <row r="54" spans="1:24" x14ac:dyDescent="0.25">
      <c r="A54" s="3">
        <f t="shared" si="18"/>
        <v>2025</v>
      </c>
      <c r="B54" s="67">
        <f t="shared" si="19"/>
        <v>23</v>
      </c>
      <c r="C54" s="79">
        <f t="shared" si="11"/>
        <v>45962</v>
      </c>
      <c r="D54" s="80">
        <f t="shared" si="12"/>
        <v>69549.508316233463</v>
      </c>
      <c r="E54" s="70">
        <f>'5'!P53</f>
        <v>0</v>
      </c>
      <c r="F54" s="81">
        <f t="shared" si="13"/>
        <v>212.70557960048069</v>
      </c>
      <c r="G54" s="72">
        <f t="shared" si="14"/>
        <v>-212.70557960048069</v>
      </c>
      <c r="H54" s="73">
        <f t="shared" si="7"/>
        <v>69762.213895833949</v>
      </c>
      <c r="I54" s="82">
        <f t="shared" si="15"/>
        <v>22037.687100621559</v>
      </c>
      <c r="J54" s="75">
        <f t="shared" si="23"/>
        <v>213.35610416475885</v>
      </c>
      <c r="K54" s="75">
        <f t="shared" si="21"/>
        <v>69762.213895835244</v>
      </c>
      <c r="L54" s="18">
        <f t="shared" si="22"/>
        <v>22037.687100621559</v>
      </c>
      <c r="M54" s="75"/>
      <c r="N54" s="76">
        <f t="shared" si="16"/>
        <v>36</v>
      </c>
      <c r="O54" s="77">
        <f t="shared" si="9"/>
        <v>45992</v>
      </c>
      <c r="P54" s="78">
        <v>69975.570000000007</v>
      </c>
      <c r="Q54" s="83"/>
      <c r="R54" s="43"/>
      <c r="S54" s="28"/>
      <c r="T54" s="88"/>
      <c r="U54" s="28"/>
      <c r="V54" s="28"/>
      <c r="W54" s="28"/>
      <c r="X54" s="84"/>
    </row>
    <row r="55" spans="1:24" x14ac:dyDescent="0.25">
      <c r="A55" s="3">
        <f t="shared" si="18"/>
        <v>2025</v>
      </c>
      <c r="B55" s="67">
        <f t="shared" si="19"/>
        <v>24</v>
      </c>
      <c r="C55" s="79">
        <f t="shared" si="11"/>
        <v>45992</v>
      </c>
      <c r="D55" s="80">
        <f t="shared" si="12"/>
        <v>69762.213895833949</v>
      </c>
      <c r="E55" s="70">
        <f>'5'!P54</f>
        <v>69975.570000000007</v>
      </c>
      <c r="F55" s="81">
        <f t="shared" si="13"/>
        <v>213.35610416475885</v>
      </c>
      <c r="G55" s="72">
        <f t="shared" si="14"/>
        <v>69762.213895835244</v>
      </c>
      <c r="H55" s="73">
        <f t="shared" si="7"/>
        <v>-1.2951204553246498E-9</v>
      </c>
      <c r="I55" s="82">
        <f t="shared" si="15"/>
        <v>22037.687100621559</v>
      </c>
      <c r="J55" s="75">
        <f t="shared" si="23"/>
        <v>0</v>
      </c>
      <c r="K55" s="75">
        <f t="shared" si="21"/>
        <v>0</v>
      </c>
      <c r="L55" s="18">
        <f t="shared" si="22"/>
        <v>0</v>
      </c>
      <c r="M55" s="75"/>
      <c r="N55" s="76"/>
      <c r="O55" s="77"/>
      <c r="P55" s="78"/>
      <c r="Q55" s="83"/>
      <c r="R55" s="43"/>
      <c r="S55" s="28"/>
      <c r="T55" s="88"/>
      <c r="U55" s="28"/>
      <c r="V55" s="28"/>
      <c r="W55" s="28"/>
      <c r="X55" s="84"/>
    </row>
    <row r="56" spans="1:24" x14ac:dyDescent="0.25">
      <c r="A56" s="3">
        <f t="shared" si="18"/>
        <v>2026</v>
      </c>
      <c r="B56" s="67">
        <f t="shared" si="19"/>
        <v>25</v>
      </c>
      <c r="C56" s="79">
        <f t="shared" si="11"/>
        <v>46023</v>
      </c>
      <c r="D56" s="80"/>
      <c r="E56" s="70"/>
      <c r="F56" s="81"/>
      <c r="G56" s="72"/>
      <c r="H56" s="73"/>
      <c r="I56" s="82"/>
      <c r="J56" s="75"/>
      <c r="K56" s="75"/>
      <c r="L56" s="18"/>
      <c r="M56" s="75"/>
      <c r="N56" s="76"/>
      <c r="O56" s="77"/>
      <c r="P56" s="78"/>
      <c r="Q56" s="83"/>
      <c r="R56" s="43"/>
      <c r="S56" s="28"/>
      <c r="T56" s="88"/>
      <c r="U56" s="28"/>
      <c r="V56" s="28"/>
      <c r="W56" s="28"/>
      <c r="X56" s="84"/>
    </row>
    <row r="57" spans="1:24" x14ac:dyDescent="0.25">
      <c r="A57" s="3">
        <f t="shared" si="18"/>
        <v>2026</v>
      </c>
      <c r="B57" s="67">
        <f t="shared" si="19"/>
        <v>26</v>
      </c>
      <c r="C57" s="79">
        <f t="shared" si="11"/>
        <v>46054</v>
      </c>
      <c r="D57" s="80"/>
      <c r="E57" s="70"/>
      <c r="F57" s="81"/>
      <c r="G57" s="72"/>
      <c r="H57" s="73"/>
      <c r="I57" s="82"/>
      <c r="J57" s="75"/>
      <c r="K57" s="75"/>
      <c r="L57" s="18"/>
      <c r="M57" s="75"/>
      <c r="N57" s="76"/>
      <c r="O57" s="77"/>
      <c r="P57" s="78"/>
      <c r="Q57" s="83"/>
      <c r="R57" s="43"/>
      <c r="S57" s="28"/>
      <c r="T57" s="88"/>
      <c r="U57" s="28"/>
      <c r="V57" s="28"/>
      <c r="W57" s="28"/>
      <c r="X57" s="84"/>
    </row>
    <row r="58" spans="1:24" x14ac:dyDescent="0.25">
      <c r="A58" s="3">
        <f t="shared" si="18"/>
        <v>2026</v>
      </c>
      <c r="B58" s="67">
        <f t="shared" si="19"/>
        <v>27</v>
      </c>
      <c r="C58" s="79">
        <f t="shared" si="11"/>
        <v>46082</v>
      </c>
      <c r="D58" s="80"/>
      <c r="E58" s="70"/>
      <c r="F58" s="81"/>
      <c r="G58" s="72"/>
      <c r="H58" s="73"/>
      <c r="I58" s="82"/>
      <c r="J58" s="75"/>
      <c r="K58" s="75"/>
      <c r="L58" s="18"/>
      <c r="M58" s="75"/>
      <c r="N58" s="76"/>
      <c r="O58" s="77"/>
      <c r="P58" s="78"/>
      <c r="Q58" s="83"/>
      <c r="R58" s="43"/>
      <c r="S58" s="28"/>
      <c r="T58" s="88"/>
      <c r="U58" s="28"/>
      <c r="V58" s="28"/>
      <c r="W58" s="28"/>
      <c r="X58" s="84"/>
    </row>
    <row r="59" spans="1:24" x14ac:dyDescent="0.25">
      <c r="A59" s="3">
        <f t="shared" si="18"/>
        <v>2026</v>
      </c>
      <c r="B59" s="67">
        <f t="shared" si="19"/>
        <v>28</v>
      </c>
      <c r="C59" s="79">
        <f t="shared" si="11"/>
        <v>46113</v>
      </c>
      <c r="D59" s="80"/>
      <c r="E59" s="70"/>
      <c r="F59" s="81"/>
      <c r="G59" s="72"/>
      <c r="H59" s="73"/>
      <c r="I59" s="82"/>
      <c r="J59" s="75"/>
      <c r="K59" s="75"/>
      <c r="L59" s="18"/>
      <c r="M59" s="75"/>
      <c r="N59" s="76"/>
      <c r="O59" s="77"/>
      <c r="P59" s="78"/>
      <c r="Q59" s="83"/>
      <c r="R59" s="84"/>
      <c r="S59" s="28"/>
      <c r="T59" s="88"/>
      <c r="U59" s="28"/>
      <c r="V59" s="28"/>
      <c r="W59" s="28"/>
      <c r="X59" s="84"/>
    </row>
    <row r="60" spans="1:24" x14ac:dyDescent="0.25">
      <c r="A60" s="3">
        <f t="shared" si="18"/>
        <v>2026</v>
      </c>
      <c r="B60" s="67">
        <f t="shared" si="19"/>
        <v>29</v>
      </c>
      <c r="C60" s="79">
        <f t="shared" si="11"/>
        <v>46143</v>
      </c>
      <c r="D60" s="80"/>
      <c r="E60" s="70"/>
      <c r="F60" s="81"/>
      <c r="G60" s="72"/>
      <c r="H60" s="73"/>
      <c r="I60" s="82"/>
      <c r="J60" s="75"/>
      <c r="K60" s="75"/>
      <c r="L60" s="18"/>
      <c r="M60" s="75"/>
      <c r="N60" s="76"/>
      <c r="O60" s="77"/>
      <c r="P60" s="78"/>
      <c r="Q60" s="83"/>
      <c r="R60" s="84"/>
      <c r="S60" s="28"/>
      <c r="T60" s="88"/>
      <c r="U60" s="28"/>
      <c r="V60" s="28"/>
      <c r="W60" s="28"/>
      <c r="X60" s="84"/>
    </row>
    <row r="61" spans="1:24" x14ac:dyDescent="0.25">
      <c r="A61" s="3">
        <f t="shared" si="18"/>
        <v>2026</v>
      </c>
      <c r="B61" s="67">
        <f t="shared" si="19"/>
        <v>30</v>
      </c>
      <c r="C61" s="79">
        <f t="shared" si="11"/>
        <v>46174</v>
      </c>
      <c r="D61" s="80"/>
      <c r="E61" s="70"/>
      <c r="F61" s="81"/>
      <c r="G61" s="72"/>
      <c r="H61" s="73"/>
      <c r="I61" s="82"/>
      <c r="J61" s="75"/>
      <c r="K61" s="75"/>
      <c r="L61" s="18"/>
      <c r="M61" s="75"/>
      <c r="N61" s="76"/>
      <c r="O61" s="77"/>
      <c r="P61" s="78"/>
      <c r="Q61" s="83"/>
      <c r="R61" s="84"/>
      <c r="S61" s="28"/>
      <c r="T61" s="88"/>
      <c r="U61" s="28"/>
      <c r="V61" s="28"/>
      <c r="W61" s="28"/>
      <c r="X61" s="84"/>
    </row>
    <row r="62" spans="1:24" x14ac:dyDescent="0.25">
      <c r="A62" s="3">
        <f t="shared" si="18"/>
        <v>2026</v>
      </c>
      <c r="B62" s="67">
        <f t="shared" si="19"/>
        <v>31</v>
      </c>
      <c r="C62" s="79">
        <f t="shared" si="11"/>
        <v>46204</v>
      </c>
      <c r="D62" s="80"/>
      <c r="E62" s="70"/>
      <c r="F62" s="81"/>
      <c r="G62" s="72"/>
      <c r="H62" s="73"/>
      <c r="I62" s="82"/>
      <c r="J62" s="75"/>
      <c r="K62" s="75"/>
      <c r="L62" s="18"/>
      <c r="M62" s="75"/>
      <c r="N62" s="76"/>
      <c r="O62" s="77"/>
      <c r="P62" s="78"/>
      <c r="Q62" s="83"/>
      <c r="R62" s="84"/>
      <c r="S62" s="28"/>
      <c r="T62" s="88"/>
      <c r="U62" s="28"/>
      <c r="V62" s="28"/>
      <c r="W62" s="28"/>
      <c r="X62" s="84"/>
    </row>
    <row r="63" spans="1:24" x14ac:dyDescent="0.25">
      <c r="A63" s="3">
        <f t="shared" si="18"/>
        <v>2026</v>
      </c>
      <c r="B63" s="67">
        <f t="shared" si="19"/>
        <v>32</v>
      </c>
      <c r="C63" s="79">
        <f t="shared" si="11"/>
        <v>46235</v>
      </c>
      <c r="D63" s="80"/>
      <c r="E63" s="70"/>
      <c r="F63" s="81"/>
      <c r="G63" s="72"/>
      <c r="H63" s="73"/>
      <c r="I63" s="82"/>
      <c r="J63" s="75"/>
      <c r="K63" s="75"/>
      <c r="L63" s="18"/>
      <c r="M63" s="75"/>
      <c r="N63" s="76"/>
      <c r="O63" s="77"/>
      <c r="P63" s="78"/>
      <c r="Q63" s="83"/>
      <c r="R63" s="84"/>
      <c r="S63" s="28"/>
      <c r="T63" s="88"/>
      <c r="U63" s="28"/>
      <c r="V63" s="28"/>
      <c r="W63" s="28"/>
      <c r="X63" s="84"/>
    </row>
    <row r="64" spans="1:24" x14ac:dyDescent="0.25">
      <c r="A64" s="3">
        <f t="shared" si="18"/>
        <v>2026</v>
      </c>
      <c r="B64" s="67">
        <f t="shared" si="19"/>
        <v>33</v>
      </c>
      <c r="C64" s="79">
        <f t="shared" si="11"/>
        <v>46266</v>
      </c>
      <c r="D64" s="80"/>
      <c r="E64" s="70"/>
      <c r="F64" s="81"/>
      <c r="G64" s="72"/>
      <c r="H64" s="73"/>
      <c r="I64" s="82"/>
      <c r="J64" s="75"/>
      <c r="K64" s="75"/>
      <c r="L64" s="18"/>
      <c r="M64" s="75"/>
      <c r="N64" s="76"/>
      <c r="O64" s="77"/>
      <c r="P64" s="78"/>
      <c r="Q64" s="83"/>
      <c r="R64" s="84"/>
      <c r="S64" s="28"/>
      <c r="T64" s="88"/>
      <c r="U64" s="28"/>
      <c r="V64" s="28"/>
      <c r="W64" s="28"/>
      <c r="X64" s="84"/>
    </row>
    <row r="65" spans="1:24" x14ac:dyDescent="0.25">
      <c r="A65" s="3">
        <f t="shared" si="18"/>
        <v>2026</v>
      </c>
      <c r="B65" s="67">
        <f t="shared" si="19"/>
        <v>34</v>
      </c>
      <c r="C65" s="79">
        <f t="shared" si="11"/>
        <v>46296</v>
      </c>
      <c r="D65" s="80"/>
      <c r="E65" s="70"/>
      <c r="F65" s="81"/>
      <c r="G65" s="72"/>
      <c r="H65" s="73"/>
      <c r="I65" s="82"/>
      <c r="J65" s="75"/>
      <c r="K65" s="75"/>
      <c r="L65" s="18"/>
      <c r="M65" s="75"/>
      <c r="N65" s="76"/>
      <c r="O65" s="77"/>
      <c r="P65" s="78"/>
      <c r="Q65" s="83"/>
      <c r="R65" s="84"/>
      <c r="S65" s="28"/>
      <c r="T65" s="88"/>
      <c r="U65" s="28"/>
      <c r="V65" s="28"/>
      <c r="W65" s="28"/>
      <c r="X65" s="84"/>
    </row>
    <row r="66" spans="1:24" x14ac:dyDescent="0.25">
      <c r="A66" s="3">
        <f t="shared" si="18"/>
        <v>2026</v>
      </c>
      <c r="B66" s="67">
        <f t="shared" si="19"/>
        <v>35</v>
      </c>
      <c r="C66" s="79">
        <f t="shared" si="11"/>
        <v>46327</v>
      </c>
      <c r="D66" s="80"/>
      <c r="E66" s="70"/>
      <c r="F66" s="81"/>
      <c r="G66" s="72"/>
      <c r="H66" s="73"/>
      <c r="I66" s="82"/>
      <c r="J66" s="75"/>
      <c r="K66" s="75"/>
      <c r="L66" s="18"/>
      <c r="M66" s="75"/>
      <c r="N66" s="76"/>
      <c r="O66" s="77"/>
      <c r="P66" s="78"/>
      <c r="Q66" s="83"/>
      <c r="R66" s="84"/>
      <c r="S66" s="28"/>
      <c r="T66" s="88"/>
      <c r="U66" s="28"/>
      <c r="V66" s="28"/>
      <c r="W66" s="28"/>
      <c r="X66" s="84"/>
    </row>
    <row r="67" spans="1:24" x14ac:dyDescent="0.25">
      <c r="A67" s="3">
        <f t="shared" si="18"/>
        <v>2026</v>
      </c>
      <c r="B67" s="67">
        <f t="shared" si="19"/>
        <v>36</v>
      </c>
      <c r="C67" s="79">
        <f t="shared" si="11"/>
        <v>46357</v>
      </c>
      <c r="D67" s="80"/>
      <c r="E67" s="70"/>
      <c r="F67" s="81"/>
      <c r="G67" s="72"/>
      <c r="H67" s="73"/>
      <c r="I67" s="82"/>
      <c r="J67" s="75"/>
      <c r="K67" s="75"/>
      <c r="L67" s="18"/>
      <c r="M67" s="75"/>
      <c r="N67" s="76"/>
      <c r="O67" s="77"/>
      <c r="P67" s="78"/>
      <c r="Q67" s="83"/>
      <c r="R67" s="84"/>
      <c r="S67" s="28"/>
      <c r="T67" s="88"/>
      <c r="U67" s="28"/>
      <c r="V67" s="28"/>
      <c r="W67" s="28"/>
      <c r="X67" s="84"/>
    </row>
    <row r="68" spans="1:24" x14ac:dyDescent="0.25">
      <c r="A68" s="3">
        <f t="shared" si="18"/>
        <v>2027</v>
      </c>
      <c r="B68" s="67">
        <f t="shared" si="19"/>
        <v>37</v>
      </c>
      <c r="C68" s="79">
        <f t="shared" si="11"/>
        <v>46388</v>
      </c>
      <c r="D68" s="80"/>
      <c r="E68" s="70"/>
      <c r="F68" s="81"/>
      <c r="G68" s="72"/>
      <c r="H68" s="73"/>
      <c r="I68" s="82"/>
      <c r="J68" s="75"/>
      <c r="K68" s="75"/>
      <c r="L68" s="18"/>
      <c r="M68" s="75"/>
      <c r="N68" s="76"/>
      <c r="O68" s="77"/>
      <c r="P68" s="78"/>
      <c r="Q68" s="83"/>
      <c r="R68" s="84"/>
      <c r="S68" s="28"/>
      <c r="T68" s="88"/>
      <c r="U68" s="28"/>
      <c r="V68" s="28"/>
      <c r="W68" s="28"/>
      <c r="X68" s="84"/>
    </row>
    <row r="69" spans="1:24" x14ac:dyDescent="0.25">
      <c r="A69" s="3">
        <f t="shared" si="18"/>
        <v>2027</v>
      </c>
      <c r="B69" s="67">
        <f t="shared" si="19"/>
        <v>38</v>
      </c>
      <c r="C69" s="79">
        <f t="shared" si="11"/>
        <v>46419</v>
      </c>
      <c r="D69" s="80"/>
      <c r="E69" s="70"/>
      <c r="F69" s="81"/>
      <c r="G69" s="72"/>
      <c r="H69" s="73"/>
      <c r="I69" s="82"/>
      <c r="J69" s="75"/>
      <c r="K69" s="75"/>
      <c r="L69" s="18"/>
      <c r="M69" s="75"/>
      <c r="N69" s="76"/>
      <c r="O69" s="77"/>
      <c r="P69" s="78"/>
      <c r="Q69" s="83"/>
      <c r="R69" s="84"/>
      <c r="S69" s="28"/>
      <c r="T69" s="88"/>
      <c r="U69" s="28"/>
      <c r="V69" s="28"/>
      <c r="W69" s="28"/>
      <c r="X69" s="84"/>
    </row>
    <row r="70" spans="1:24" x14ac:dyDescent="0.25">
      <c r="A70" s="3">
        <f t="shared" si="18"/>
        <v>2027</v>
      </c>
      <c r="B70" s="67">
        <f t="shared" si="19"/>
        <v>39</v>
      </c>
      <c r="C70" s="79">
        <f t="shared" si="11"/>
        <v>46447</v>
      </c>
      <c r="D70" s="80"/>
      <c r="E70" s="70"/>
      <c r="F70" s="81"/>
      <c r="G70" s="72"/>
      <c r="H70" s="73"/>
      <c r="I70" s="82"/>
      <c r="J70" s="75"/>
      <c r="K70" s="75"/>
      <c r="L70" s="18"/>
      <c r="M70" s="75"/>
      <c r="N70" s="76"/>
      <c r="O70" s="77"/>
      <c r="P70" s="78"/>
      <c r="Q70" s="83"/>
      <c r="R70" s="84"/>
      <c r="S70" s="28"/>
      <c r="T70" s="88"/>
      <c r="U70" s="28"/>
      <c r="V70" s="28"/>
      <c r="W70" s="28"/>
      <c r="X70" s="84"/>
    </row>
    <row r="71" spans="1:24" x14ac:dyDescent="0.25">
      <c r="A71" s="3">
        <f t="shared" si="18"/>
        <v>2027</v>
      </c>
      <c r="B71" s="67">
        <f t="shared" si="19"/>
        <v>40</v>
      </c>
      <c r="C71" s="79">
        <f t="shared" si="11"/>
        <v>46478</v>
      </c>
      <c r="D71" s="80"/>
      <c r="E71" s="70"/>
      <c r="F71" s="81"/>
      <c r="G71" s="72"/>
      <c r="H71" s="73"/>
      <c r="I71" s="82"/>
      <c r="J71" s="75"/>
      <c r="K71" s="75"/>
      <c r="L71" s="18"/>
      <c r="M71" s="75"/>
      <c r="N71" s="76"/>
      <c r="O71" s="77"/>
      <c r="P71" s="78"/>
      <c r="Q71" s="83"/>
      <c r="R71" s="84"/>
      <c r="S71" s="28"/>
      <c r="T71" s="88"/>
      <c r="U71" s="28"/>
      <c r="V71" s="28"/>
      <c r="W71" s="28"/>
      <c r="X71" s="84"/>
    </row>
    <row r="72" spans="1:24" x14ac:dyDescent="0.25">
      <c r="A72" s="3">
        <f t="shared" si="18"/>
        <v>2027</v>
      </c>
      <c r="B72" s="67">
        <f t="shared" si="19"/>
        <v>41</v>
      </c>
      <c r="C72" s="79">
        <f t="shared" si="11"/>
        <v>46508</v>
      </c>
      <c r="D72" s="80"/>
      <c r="E72" s="70"/>
      <c r="F72" s="81"/>
      <c r="G72" s="72"/>
      <c r="H72" s="73"/>
      <c r="I72" s="82"/>
      <c r="J72" s="75"/>
      <c r="K72" s="75"/>
      <c r="L72" s="18"/>
      <c r="M72" s="75"/>
      <c r="N72" s="76"/>
      <c r="O72" s="77"/>
      <c r="P72" s="78"/>
      <c r="Q72" s="83"/>
      <c r="R72" s="84"/>
      <c r="S72" s="28"/>
      <c r="T72" s="88"/>
      <c r="U72" s="28"/>
      <c r="V72" s="28"/>
      <c r="W72" s="28"/>
      <c r="X72" s="84"/>
    </row>
    <row r="73" spans="1:24" x14ac:dyDescent="0.25">
      <c r="A73" s="3">
        <f t="shared" si="18"/>
        <v>2027</v>
      </c>
      <c r="B73" s="67">
        <f t="shared" si="19"/>
        <v>42</v>
      </c>
      <c r="C73" s="79">
        <f t="shared" si="11"/>
        <v>46539</v>
      </c>
      <c r="D73" s="80"/>
      <c r="E73" s="70"/>
      <c r="F73" s="81"/>
      <c r="G73" s="72"/>
      <c r="H73" s="73"/>
      <c r="I73" s="82"/>
      <c r="J73" s="75"/>
      <c r="K73" s="75"/>
      <c r="L73" s="18"/>
      <c r="M73" s="75"/>
      <c r="N73" s="76"/>
      <c r="O73" s="77"/>
      <c r="P73" s="78"/>
      <c r="Q73" s="83"/>
      <c r="R73" s="84"/>
      <c r="S73" s="28"/>
      <c r="T73" s="88"/>
      <c r="U73" s="28"/>
      <c r="V73" s="28"/>
      <c r="W73" s="28"/>
      <c r="X73" s="84"/>
    </row>
    <row r="74" spans="1:24" x14ac:dyDescent="0.25">
      <c r="A74" s="3">
        <f t="shared" si="18"/>
        <v>2027</v>
      </c>
      <c r="B74" s="67">
        <f t="shared" si="19"/>
        <v>43</v>
      </c>
      <c r="C74" s="79">
        <f t="shared" si="11"/>
        <v>46569</v>
      </c>
      <c r="D74" s="80"/>
      <c r="E74" s="70"/>
      <c r="F74" s="81"/>
      <c r="G74" s="72"/>
      <c r="H74" s="73"/>
      <c r="I74" s="82"/>
      <c r="J74" s="75"/>
      <c r="K74" s="75"/>
      <c r="L74" s="18"/>
      <c r="M74" s="75"/>
      <c r="N74" s="76"/>
      <c r="O74" s="77"/>
      <c r="P74" s="78"/>
      <c r="Q74" s="83"/>
      <c r="R74" s="84"/>
      <c r="S74" s="28"/>
      <c r="T74" s="88"/>
      <c r="U74" s="28"/>
      <c r="V74" s="28"/>
      <c r="W74" s="28"/>
      <c r="X74" s="84"/>
    </row>
    <row r="75" spans="1:24" outlineLevel="1" x14ac:dyDescent="0.25">
      <c r="A75" s="3">
        <f t="shared" si="18"/>
        <v>2027</v>
      </c>
      <c r="B75" s="67">
        <f t="shared" si="19"/>
        <v>44</v>
      </c>
      <c r="C75" s="79">
        <f t="shared" si="11"/>
        <v>46600</v>
      </c>
      <c r="D75" s="80"/>
      <c r="E75" s="70"/>
      <c r="F75" s="81"/>
      <c r="G75" s="72"/>
      <c r="H75" s="73"/>
      <c r="I75" s="82"/>
      <c r="J75" s="75"/>
      <c r="K75" s="75"/>
      <c r="L75" s="18"/>
      <c r="M75" s="75"/>
      <c r="N75" s="76"/>
      <c r="O75" s="77"/>
      <c r="P75" s="78"/>
      <c r="Q75" s="83"/>
      <c r="R75" s="84"/>
      <c r="S75" s="28"/>
      <c r="T75" s="88"/>
      <c r="U75" s="28"/>
      <c r="V75" s="28"/>
      <c r="W75" s="28"/>
      <c r="X75" s="84"/>
    </row>
    <row r="76" spans="1:24" outlineLevel="1" x14ac:dyDescent="0.25">
      <c r="A76" s="3">
        <f t="shared" si="18"/>
        <v>2027</v>
      </c>
      <c r="B76" s="67">
        <f t="shared" si="19"/>
        <v>45</v>
      </c>
      <c r="C76" s="79">
        <f t="shared" si="11"/>
        <v>46631</v>
      </c>
      <c r="D76" s="80"/>
      <c r="E76" s="70"/>
      <c r="F76" s="81"/>
      <c r="G76" s="72"/>
      <c r="H76" s="73"/>
      <c r="I76" s="82"/>
      <c r="J76" s="75"/>
      <c r="K76" s="75"/>
      <c r="L76" s="18"/>
      <c r="M76" s="75"/>
      <c r="N76" s="76"/>
      <c r="O76" s="77"/>
      <c r="P76" s="78"/>
      <c r="Q76" s="83"/>
      <c r="R76" s="84"/>
      <c r="S76" s="28"/>
      <c r="T76" s="88"/>
      <c r="U76" s="28"/>
      <c r="V76" s="28"/>
      <c r="W76" s="28"/>
      <c r="X76" s="84"/>
    </row>
    <row r="77" spans="1:24" outlineLevel="1" x14ac:dyDescent="0.25">
      <c r="A77" s="3">
        <f t="shared" si="18"/>
        <v>2027</v>
      </c>
      <c r="B77" s="67">
        <f t="shared" si="19"/>
        <v>46</v>
      </c>
      <c r="C77" s="79">
        <f t="shared" si="11"/>
        <v>46661</v>
      </c>
      <c r="D77" s="80"/>
      <c r="E77" s="70"/>
      <c r="F77" s="81"/>
      <c r="G77" s="72"/>
      <c r="H77" s="73"/>
      <c r="I77" s="82"/>
      <c r="J77" s="75"/>
      <c r="K77" s="75"/>
      <c r="L77" s="18"/>
      <c r="M77" s="75"/>
      <c r="N77" s="76"/>
      <c r="O77" s="77"/>
      <c r="P77" s="78"/>
      <c r="Q77" s="83"/>
      <c r="R77" s="84"/>
      <c r="S77" s="28"/>
      <c r="T77" s="88"/>
      <c r="U77" s="28"/>
      <c r="V77" s="28"/>
      <c r="W77" s="28"/>
      <c r="X77" s="84"/>
    </row>
    <row r="78" spans="1:24" outlineLevel="1" x14ac:dyDescent="0.25">
      <c r="A78" s="3">
        <f t="shared" si="18"/>
        <v>2027</v>
      </c>
      <c r="B78" s="67">
        <f t="shared" si="19"/>
        <v>47</v>
      </c>
      <c r="C78" s="79">
        <f t="shared" si="11"/>
        <v>46692</v>
      </c>
      <c r="D78" s="80"/>
      <c r="E78" s="70"/>
      <c r="F78" s="81"/>
      <c r="G78" s="72"/>
      <c r="H78" s="73"/>
      <c r="I78" s="82"/>
      <c r="J78" s="75"/>
      <c r="K78" s="75"/>
      <c r="L78" s="18"/>
      <c r="M78" s="75"/>
      <c r="N78" s="76"/>
      <c r="O78" s="77"/>
      <c r="P78" s="78"/>
      <c r="Q78" s="83"/>
      <c r="R78" s="84"/>
      <c r="S78" s="28"/>
      <c r="T78" s="88"/>
      <c r="U78" s="28"/>
      <c r="V78" s="28"/>
      <c r="W78" s="28"/>
      <c r="X78" s="84"/>
    </row>
    <row r="79" spans="1:24" outlineLevel="1" x14ac:dyDescent="0.25">
      <c r="A79" s="3">
        <f t="shared" si="18"/>
        <v>2027</v>
      </c>
      <c r="B79" s="67">
        <f t="shared" si="19"/>
        <v>48</v>
      </c>
      <c r="C79" s="79">
        <f t="shared" si="11"/>
        <v>46722</v>
      </c>
      <c r="D79" s="80"/>
      <c r="E79" s="70"/>
      <c r="F79" s="81"/>
      <c r="G79" s="72"/>
      <c r="H79" s="73"/>
      <c r="I79" s="82"/>
      <c r="J79" s="75"/>
      <c r="K79" s="75"/>
      <c r="L79" s="18"/>
      <c r="M79" s="75"/>
      <c r="N79" s="76"/>
      <c r="O79" s="77"/>
      <c r="P79" s="89"/>
      <c r="Q79" s="83"/>
      <c r="R79" s="84"/>
      <c r="S79" s="28"/>
      <c r="T79" s="88"/>
      <c r="U79" s="28"/>
      <c r="V79" s="28"/>
      <c r="W79" s="28"/>
      <c r="X79" s="84"/>
    </row>
    <row r="80" spans="1:24" outlineLevel="1" x14ac:dyDescent="0.25">
      <c r="A80" s="3">
        <f t="shared" si="18"/>
        <v>2028</v>
      </c>
      <c r="B80" s="67">
        <f t="shared" si="19"/>
        <v>49</v>
      </c>
      <c r="C80" s="79">
        <f t="shared" si="11"/>
        <v>46753</v>
      </c>
      <c r="D80" s="80"/>
      <c r="E80" s="70"/>
      <c r="F80" s="81"/>
      <c r="G80" s="72"/>
      <c r="H80" s="73"/>
      <c r="I80" s="82"/>
      <c r="J80" s="75"/>
      <c r="K80" s="75"/>
      <c r="L80" s="18"/>
      <c r="M80" s="75"/>
      <c r="N80" s="76"/>
      <c r="O80" s="77"/>
      <c r="P80" s="89"/>
      <c r="Q80" s="83"/>
      <c r="R80" s="84"/>
      <c r="S80" s="28"/>
      <c r="T80" s="88"/>
      <c r="U80" s="28"/>
      <c r="V80" s="28"/>
      <c r="W80" s="28"/>
      <c r="X80" s="84"/>
    </row>
    <row r="81" spans="1:24" outlineLevel="1" x14ac:dyDescent="0.25">
      <c r="A81" s="3">
        <f t="shared" si="18"/>
        <v>2028</v>
      </c>
      <c r="B81" s="67">
        <f t="shared" si="19"/>
        <v>50</v>
      </c>
      <c r="C81" s="79">
        <f t="shared" si="11"/>
        <v>46784</v>
      </c>
      <c r="D81" s="80"/>
      <c r="E81" s="70"/>
      <c r="F81" s="81"/>
      <c r="G81" s="72"/>
      <c r="H81" s="73"/>
      <c r="I81" s="82"/>
      <c r="J81" s="75"/>
      <c r="K81" s="75"/>
      <c r="L81" s="18"/>
      <c r="M81" s="75"/>
      <c r="N81" s="76"/>
      <c r="O81" s="77"/>
      <c r="P81" s="89"/>
      <c r="Q81" s="83"/>
      <c r="R81" s="84"/>
      <c r="S81" s="28"/>
      <c r="T81" s="88"/>
      <c r="U81" s="28"/>
      <c r="V81" s="28"/>
      <c r="W81" s="28"/>
      <c r="X81" s="84"/>
    </row>
    <row r="82" spans="1:24" outlineLevel="1" x14ac:dyDescent="0.25">
      <c r="A82" s="3">
        <f t="shared" si="18"/>
        <v>2028</v>
      </c>
      <c r="B82" s="67">
        <f t="shared" si="19"/>
        <v>51</v>
      </c>
      <c r="C82" s="79">
        <f t="shared" si="11"/>
        <v>46813</v>
      </c>
      <c r="D82" s="80"/>
      <c r="E82" s="70"/>
      <c r="F82" s="81"/>
      <c r="G82" s="72"/>
      <c r="H82" s="73"/>
      <c r="I82" s="82"/>
      <c r="J82" s="75"/>
      <c r="K82" s="75"/>
      <c r="L82" s="18"/>
      <c r="M82" s="75"/>
      <c r="N82" s="76"/>
      <c r="O82" s="77"/>
      <c r="P82" s="89"/>
      <c r="Q82" s="83"/>
      <c r="R82" s="84"/>
      <c r="S82" s="28"/>
      <c r="T82" s="88"/>
      <c r="U82" s="28"/>
      <c r="V82" s="28"/>
      <c r="W82" s="28"/>
      <c r="X82" s="84"/>
    </row>
    <row r="83" spans="1:24" outlineLevel="1" x14ac:dyDescent="0.25">
      <c r="A83" s="3">
        <f t="shared" si="18"/>
        <v>2028</v>
      </c>
      <c r="B83" s="67">
        <f t="shared" si="19"/>
        <v>52</v>
      </c>
      <c r="C83" s="79">
        <f t="shared" si="11"/>
        <v>46844</v>
      </c>
      <c r="D83" s="80"/>
      <c r="E83" s="70"/>
      <c r="F83" s="81"/>
      <c r="G83" s="72"/>
      <c r="H83" s="73"/>
      <c r="I83" s="82"/>
      <c r="J83" s="75"/>
      <c r="K83" s="75"/>
      <c r="L83" s="18"/>
      <c r="M83" s="75"/>
      <c r="N83" s="76"/>
      <c r="O83" s="77"/>
      <c r="P83" s="89"/>
      <c r="Q83" s="83"/>
      <c r="R83" s="84"/>
      <c r="S83" s="28"/>
      <c r="T83" s="88"/>
      <c r="U83" s="28"/>
      <c r="V83" s="28"/>
      <c r="W83" s="28"/>
      <c r="X83" s="84"/>
    </row>
    <row r="84" spans="1:24" outlineLevel="1" x14ac:dyDescent="0.25">
      <c r="A84" s="3">
        <f t="shared" si="18"/>
        <v>2028</v>
      </c>
      <c r="B84" s="67">
        <f t="shared" si="19"/>
        <v>53</v>
      </c>
      <c r="C84" s="79">
        <f t="shared" si="11"/>
        <v>46874</v>
      </c>
      <c r="D84" s="80"/>
      <c r="E84" s="70"/>
      <c r="F84" s="81"/>
      <c r="G84" s="72"/>
      <c r="H84" s="73"/>
      <c r="I84" s="82"/>
      <c r="J84" s="75"/>
      <c r="K84" s="75"/>
      <c r="L84" s="18"/>
      <c r="M84" s="75"/>
      <c r="N84" s="76"/>
      <c r="O84" s="77"/>
      <c r="P84" s="89"/>
      <c r="Q84" s="83"/>
      <c r="R84" s="84"/>
      <c r="S84" s="28"/>
      <c r="T84" s="88"/>
      <c r="U84" s="28"/>
      <c r="V84" s="28"/>
      <c r="W84" s="28"/>
      <c r="X84" s="84"/>
    </row>
    <row r="85" spans="1:24" outlineLevel="1" x14ac:dyDescent="0.25">
      <c r="A85" s="3">
        <f t="shared" si="18"/>
        <v>2028</v>
      </c>
      <c r="B85" s="67">
        <f t="shared" si="19"/>
        <v>54</v>
      </c>
      <c r="C85" s="79">
        <f t="shared" ref="C85:C148" si="24">DATE(YEAR(C84),MONTH(C84)+1,DAY(C84))</f>
        <v>46905</v>
      </c>
      <c r="D85" s="80"/>
      <c r="E85" s="70"/>
      <c r="F85" s="81"/>
      <c r="G85" s="72"/>
      <c r="H85" s="73"/>
      <c r="I85" s="82"/>
      <c r="J85" s="75"/>
      <c r="K85" s="75"/>
      <c r="L85" s="18"/>
      <c r="M85" s="75"/>
      <c r="N85" s="76"/>
      <c r="O85" s="77"/>
      <c r="P85" s="89"/>
      <c r="Q85" s="83"/>
      <c r="R85" s="84"/>
      <c r="S85" s="28"/>
      <c r="T85" s="88"/>
      <c r="U85" s="28"/>
      <c r="V85" s="28"/>
      <c r="W85" s="28"/>
      <c r="X85" s="84"/>
    </row>
    <row r="86" spans="1:24" outlineLevel="1" x14ac:dyDescent="0.25">
      <c r="A86" s="3">
        <f t="shared" si="18"/>
        <v>2028</v>
      </c>
      <c r="B86" s="67">
        <f t="shared" si="19"/>
        <v>55</v>
      </c>
      <c r="C86" s="79">
        <f t="shared" si="24"/>
        <v>46935</v>
      </c>
      <c r="D86" s="80"/>
      <c r="E86" s="70"/>
      <c r="F86" s="81"/>
      <c r="G86" s="72"/>
      <c r="H86" s="73"/>
      <c r="I86" s="82"/>
      <c r="J86" s="75"/>
      <c r="K86" s="75"/>
      <c r="L86" s="18"/>
      <c r="M86" s="75"/>
      <c r="N86" s="76"/>
      <c r="O86" s="77"/>
      <c r="P86" s="89"/>
      <c r="Q86" s="83"/>
      <c r="R86" s="84"/>
      <c r="S86" s="28"/>
      <c r="T86" s="88"/>
      <c r="U86" s="28"/>
      <c r="V86" s="28"/>
      <c r="W86" s="28"/>
      <c r="X86" s="84"/>
    </row>
    <row r="87" spans="1:24" outlineLevel="1" x14ac:dyDescent="0.25">
      <c r="A87" s="3">
        <f t="shared" si="18"/>
        <v>2028</v>
      </c>
      <c r="B87" s="67">
        <f t="shared" si="19"/>
        <v>56</v>
      </c>
      <c r="C87" s="79">
        <f t="shared" si="24"/>
        <v>46966</v>
      </c>
      <c r="D87" s="80"/>
      <c r="E87" s="70"/>
      <c r="F87" s="81"/>
      <c r="G87" s="72"/>
      <c r="H87" s="73"/>
      <c r="I87" s="82"/>
      <c r="J87" s="75"/>
      <c r="K87" s="75"/>
      <c r="L87" s="18"/>
      <c r="M87" s="75"/>
      <c r="N87" s="76"/>
      <c r="O87" s="77"/>
      <c r="P87" s="89"/>
      <c r="Q87" s="83"/>
      <c r="R87" s="84"/>
      <c r="S87" s="28"/>
      <c r="T87" s="88"/>
      <c r="U87" s="28"/>
      <c r="V87" s="28"/>
      <c r="W87" s="28"/>
      <c r="X87" s="84"/>
    </row>
    <row r="88" spans="1:24" outlineLevel="1" x14ac:dyDescent="0.25">
      <c r="A88" s="3">
        <f t="shared" si="18"/>
        <v>2028</v>
      </c>
      <c r="B88" s="67">
        <f t="shared" si="19"/>
        <v>57</v>
      </c>
      <c r="C88" s="79">
        <f t="shared" si="24"/>
        <v>46997</v>
      </c>
      <c r="D88" s="80"/>
      <c r="E88" s="70"/>
      <c r="F88" s="81"/>
      <c r="G88" s="72"/>
      <c r="H88" s="73"/>
      <c r="I88" s="82"/>
      <c r="J88" s="75"/>
      <c r="K88" s="75"/>
      <c r="L88" s="18"/>
      <c r="M88" s="75"/>
      <c r="N88" s="76"/>
      <c r="O88" s="77"/>
      <c r="P88" s="89"/>
      <c r="Q88" s="83"/>
      <c r="R88" s="84"/>
      <c r="S88" s="28"/>
      <c r="T88" s="88"/>
      <c r="U88" s="28"/>
      <c r="V88" s="28"/>
      <c r="W88" s="28"/>
      <c r="X88" s="84"/>
    </row>
    <row r="89" spans="1:24" outlineLevel="1" x14ac:dyDescent="0.25">
      <c r="A89" s="3">
        <f t="shared" si="18"/>
        <v>2028</v>
      </c>
      <c r="B89" s="67">
        <f t="shared" si="19"/>
        <v>58</v>
      </c>
      <c r="C89" s="79">
        <f t="shared" si="24"/>
        <v>47027</v>
      </c>
      <c r="D89" s="80"/>
      <c r="E89" s="70"/>
      <c r="F89" s="81"/>
      <c r="G89" s="72"/>
      <c r="H89" s="73"/>
      <c r="I89" s="82"/>
      <c r="J89" s="75"/>
      <c r="K89" s="75"/>
      <c r="L89" s="18"/>
      <c r="M89" s="75"/>
      <c r="N89" s="76"/>
      <c r="O89" s="77"/>
      <c r="P89" s="89"/>
      <c r="Q89" s="83"/>
      <c r="R89" s="84"/>
      <c r="S89" s="28"/>
      <c r="T89" s="88"/>
      <c r="U89" s="28"/>
      <c r="V89" s="28"/>
      <c r="W89" s="28"/>
      <c r="X89" s="84"/>
    </row>
    <row r="90" spans="1:24" outlineLevel="1" x14ac:dyDescent="0.25">
      <c r="A90" s="3">
        <f t="shared" si="18"/>
        <v>2028</v>
      </c>
      <c r="B90" s="67">
        <f t="shared" si="19"/>
        <v>59</v>
      </c>
      <c r="C90" s="79">
        <f t="shared" si="24"/>
        <v>47058</v>
      </c>
      <c r="D90" s="80"/>
      <c r="E90" s="70"/>
      <c r="F90" s="81"/>
      <c r="G90" s="72"/>
      <c r="H90" s="73"/>
      <c r="I90" s="82"/>
      <c r="J90" s="75"/>
      <c r="K90" s="75"/>
      <c r="L90" s="18"/>
      <c r="M90" s="75"/>
      <c r="N90" s="76"/>
      <c r="O90" s="77"/>
      <c r="P90" s="89"/>
      <c r="Q90" s="83"/>
      <c r="R90" s="84"/>
      <c r="S90" s="28"/>
      <c r="T90" s="88"/>
      <c r="U90" s="28"/>
      <c r="V90" s="28"/>
      <c r="W90" s="28"/>
      <c r="X90" s="84"/>
    </row>
    <row r="91" spans="1:24" outlineLevel="1" x14ac:dyDescent="0.25">
      <c r="A91" s="3">
        <f t="shared" si="18"/>
        <v>2028</v>
      </c>
      <c r="B91" s="67">
        <f t="shared" si="19"/>
        <v>60</v>
      </c>
      <c r="C91" s="79">
        <f t="shared" si="24"/>
        <v>47088</v>
      </c>
      <c r="D91" s="80"/>
      <c r="E91" s="70"/>
      <c r="F91" s="81"/>
      <c r="G91" s="72"/>
      <c r="H91" s="73"/>
      <c r="I91" s="82"/>
      <c r="J91" s="75"/>
      <c r="K91" s="75"/>
      <c r="L91" s="18"/>
      <c r="M91" s="75"/>
      <c r="N91" s="76"/>
      <c r="O91" s="77"/>
      <c r="P91" s="89"/>
      <c r="Q91" s="83"/>
      <c r="R91" s="84"/>
      <c r="S91" s="28"/>
      <c r="T91" s="88"/>
      <c r="U91" s="28"/>
      <c r="V91" s="28"/>
      <c r="W91" s="28"/>
      <c r="X91" s="84"/>
    </row>
    <row r="92" spans="1:24" outlineLevel="1" x14ac:dyDescent="0.25">
      <c r="A92" s="3">
        <f t="shared" si="18"/>
        <v>2029</v>
      </c>
      <c r="B92" s="67">
        <f t="shared" si="19"/>
        <v>61</v>
      </c>
      <c r="C92" s="79">
        <f t="shared" si="24"/>
        <v>47119</v>
      </c>
      <c r="D92" s="80"/>
      <c r="E92" s="70"/>
      <c r="F92" s="81"/>
      <c r="G92" s="72"/>
      <c r="H92" s="73"/>
      <c r="I92" s="82"/>
      <c r="J92" s="75"/>
      <c r="K92" s="75"/>
      <c r="L92" s="18"/>
      <c r="M92" s="75"/>
      <c r="N92" s="76"/>
      <c r="O92" s="77"/>
      <c r="P92" s="89"/>
      <c r="Q92" s="83"/>
      <c r="R92" s="84"/>
      <c r="S92" s="28"/>
      <c r="T92" s="88"/>
      <c r="U92" s="28"/>
      <c r="V92" s="28"/>
      <c r="W92" s="28"/>
      <c r="X92" s="84"/>
    </row>
    <row r="93" spans="1:24" outlineLevel="1" x14ac:dyDescent="0.25">
      <c r="A93" s="3">
        <f t="shared" si="18"/>
        <v>2029</v>
      </c>
      <c r="B93" s="67">
        <f t="shared" si="19"/>
        <v>62</v>
      </c>
      <c r="C93" s="79">
        <f t="shared" si="24"/>
        <v>47150</v>
      </c>
      <c r="D93" s="80"/>
      <c r="E93" s="70"/>
      <c r="F93" s="81"/>
      <c r="G93" s="72"/>
      <c r="H93" s="73"/>
      <c r="I93" s="82"/>
      <c r="J93" s="75"/>
      <c r="K93" s="75"/>
      <c r="L93" s="18"/>
      <c r="M93" s="75"/>
      <c r="N93" s="76"/>
      <c r="O93" s="77"/>
      <c r="P93" s="89"/>
      <c r="Q93" s="83"/>
      <c r="R93" s="84"/>
      <c r="S93" s="28"/>
      <c r="T93" s="88"/>
      <c r="U93" s="28"/>
      <c r="V93" s="28"/>
      <c r="W93" s="28"/>
      <c r="X93" s="84"/>
    </row>
    <row r="94" spans="1:24" outlineLevel="1" x14ac:dyDescent="0.25">
      <c r="A94" s="3">
        <f t="shared" si="18"/>
        <v>2029</v>
      </c>
      <c r="B94" s="67">
        <f t="shared" si="19"/>
        <v>63</v>
      </c>
      <c r="C94" s="79">
        <f t="shared" si="24"/>
        <v>47178</v>
      </c>
      <c r="D94" s="80"/>
      <c r="E94" s="70"/>
      <c r="F94" s="81"/>
      <c r="G94" s="72"/>
      <c r="H94" s="73"/>
      <c r="I94" s="82"/>
      <c r="J94" s="75"/>
      <c r="K94" s="75"/>
      <c r="L94" s="18"/>
      <c r="M94" s="75"/>
      <c r="N94" s="76"/>
      <c r="O94" s="77"/>
      <c r="P94" s="89"/>
      <c r="Q94" s="83"/>
      <c r="R94" s="84"/>
      <c r="S94" s="28"/>
      <c r="T94" s="88"/>
      <c r="U94" s="28"/>
      <c r="V94" s="28"/>
      <c r="W94" s="28"/>
      <c r="X94" s="84"/>
    </row>
    <row r="95" spans="1:24" outlineLevel="1" x14ac:dyDescent="0.25">
      <c r="A95" s="3">
        <f t="shared" si="18"/>
        <v>2029</v>
      </c>
      <c r="B95" s="67">
        <f t="shared" si="19"/>
        <v>64</v>
      </c>
      <c r="C95" s="79">
        <f t="shared" si="24"/>
        <v>47209</v>
      </c>
      <c r="D95" s="80"/>
      <c r="E95" s="70"/>
      <c r="F95" s="81"/>
      <c r="G95" s="72"/>
      <c r="H95" s="73"/>
      <c r="I95" s="82"/>
      <c r="J95" s="75"/>
      <c r="K95" s="75"/>
      <c r="L95" s="18"/>
      <c r="M95" s="75"/>
      <c r="N95" s="76"/>
      <c r="O95" s="77"/>
      <c r="P95" s="89"/>
      <c r="Q95" s="83"/>
      <c r="R95" s="84"/>
      <c r="S95" s="28"/>
      <c r="T95" s="88"/>
      <c r="U95" s="28"/>
      <c r="V95" s="28"/>
      <c r="W95" s="28"/>
      <c r="X95" s="84"/>
    </row>
    <row r="96" spans="1:24" outlineLevel="1" x14ac:dyDescent="0.25">
      <c r="A96" s="3">
        <f t="shared" si="18"/>
        <v>2029</v>
      </c>
      <c r="B96" s="67">
        <f t="shared" si="19"/>
        <v>65</v>
      </c>
      <c r="C96" s="79">
        <f t="shared" si="24"/>
        <v>47239</v>
      </c>
      <c r="D96" s="80"/>
      <c r="E96" s="70"/>
      <c r="F96" s="81"/>
      <c r="G96" s="72"/>
      <c r="H96" s="73"/>
      <c r="I96" s="82"/>
      <c r="J96" s="75"/>
      <c r="K96" s="75"/>
      <c r="L96" s="18"/>
      <c r="M96" s="75"/>
      <c r="N96" s="76"/>
      <c r="O96" s="77"/>
      <c r="P96" s="89"/>
      <c r="Q96" s="83"/>
      <c r="R96" s="84"/>
      <c r="S96" s="28"/>
      <c r="T96" s="88"/>
      <c r="U96" s="28"/>
      <c r="V96" s="28"/>
      <c r="W96" s="28"/>
      <c r="X96" s="84"/>
    </row>
    <row r="97" spans="1:24" outlineLevel="1" x14ac:dyDescent="0.25">
      <c r="A97" s="3">
        <f t="shared" si="18"/>
        <v>2029</v>
      </c>
      <c r="B97" s="67">
        <f t="shared" si="19"/>
        <v>66</v>
      </c>
      <c r="C97" s="79">
        <f t="shared" si="24"/>
        <v>47270</v>
      </c>
      <c r="D97" s="80"/>
      <c r="E97" s="70"/>
      <c r="F97" s="81"/>
      <c r="G97" s="72"/>
      <c r="H97" s="73"/>
      <c r="I97" s="82"/>
      <c r="J97" s="75"/>
      <c r="K97" s="75"/>
      <c r="L97" s="18"/>
      <c r="M97" s="75"/>
      <c r="N97" s="76"/>
      <c r="O97" s="77"/>
      <c r="P97" s="89"/>
      <c r="Q97" s="83"/>
      <c r="R97" s="84"/>
      <c r="S97" s="28"/>
      <c r="T97" s="88"/>
      <c r="U97" s="28"/>
      <c r="V97" s="28"/>
      <c r="W97" s="28"/>
      <c r="X97" s="84"/>
    </row>
    <row r="98" spans="1:24" outlineLevel="1" x14ac:dyDescent="0.25">
      <c r="A98" s="3">
        <f t="shared" ref="A98:A161" si="25">YEAR(C98)</f>
        <v>2029</v>
      </c>
      <c r="B98" s="67">
        <f t="shared" ref="B98:B161" si="26">+B97+1</f>
        <v>67</v>
      </c>
      <c r="C98" s="79">
        <f t="shared" si="24"/>
        <v>47300</v>
      </c>
      <c r="D98" s="80"/>
      <c r="E98" s="70"/>
      <c r="F98" s="81"/>
      <c r="G98" s="72"/>
      <c r="H98" s="73"/>
      <c r="I98" s="82"/>
      <c r="J98" s="75"/>
      <c r="K98" s="75"/>
      <c r="L98" s="18"/>
      <c r="M98" s="75"/>
      <c r="N98" s="76"/>
      <c r="O98" s="77"/>
      <c r="P98" s="89"/>
      <c r="Q98" s="83"/>
      <c r="R98" s="84"/>
      <c r="S98" s="28"/>
      <c r="T98" s="88"/>
      <c r="U98" s="28"/>
      <c r="V98" s="28"/>
      <c r="W98" s="28"/>
      <c r="X98" s="84"/>
    </row>
    <row r="99" spans="1:24" outlineLevel="1" x14ac:dyDescent="0.25">
      <c r="A99" s="3">
        <f t="shared" si="25"/>
        <v>2029</v>
      </c>
      <c r="B99" s="67">
        <f t="shared" si="26"/>
        <v>68</v>
      </c>
      <c r="C99" s="79">
        <f t="shared" si="24"/>
        <v>47331</v>
      </c>
      <c r="D99" s="80"/>
      <c r="E99" s="70"/>
      <c r="F99" s="81"/>
      <c r="G99" s="72"/>
      <c r="H99" s="73"/>
      <c r="I99" s="82"/>
      <c r="J99" s="75"/>
      <c r="K99" s="75"/>
      <c r="L99" s="18"/>
      <c r="M99" s="75"/>
      <c r="N99" s="76"/>
      <c r="O99" s="77"/>
      <c r="P99" s="89"/>
      <c r="Q99" s="83"/>
      <c r="R99" s="84"/>
      <c r="S99" s="28"/>
      <c r="T99" s="88"/>
      <c r="U99" s="28"/>
      <c r="V99" s="28"/>
      <c r="W99" s="28"/>
      <c r="X99" s="84"/>
    </row>
    <row r="100" spans="1:24" outlineLevel="1" x14ac:dyDescent="0.25">
      <c r="A100" s="3">
        <f t="shared" si="25"/>
        <v>2029</v>
      </c>
      <c r="B100" s="67">
        <f t="shared" si="26"/>
        <v>69</v>
      </c>
      <c r="C100" s="79">
        <f t="shared" si="24"/>
        <v>47362</v>
      </c>
      <c r="D100" s="80"/>
      <c r="E100" s="70"/>
      <c r="F100" s="81"/>
      <c r="G100" s="72"/>
      <c r="H100" s="73"/>
      <c r="I100" s="82"/>
      <c r="J100" s="75"/>
      <c r="K100" s="75"/>
      <c r="L100" s="18"/>
      <c r="M100" s="75"/>
      <c r="N100" s="76"/>
      <c r="O100" s="77"/>
      <c r="P100" s="89"/>
      <c r="Q100" s="83"/>
      <c r="R100" s="84"/>
      <c r="S100" s="28"/>
      <c r="T100" s="88"/>
      <c r="U100" s="28"/>
      <c r="V100" s="28"/>
      <c r="W100" s="28"/>
      <c r="X100" s="84"/>
    </row>
    <row r="101" spans="1:24" outlineLevel="1" x14ac:dyDescent="0.25">
      <c r="A101" s="3">
        <f t="shared" si="25"/>
        <v>2029</v>
      </c>
      <c r="B101" s="67">
        <f t="shared" si="26"/>
        <v>70</v>
      </c>
      <c r="C101" s="79">
        <f t="shared" si="24"/>
        <v>47392</v>
      </c>
      <c r="D101" s="80"/>
      <c r="E101" s="70"/>
      <c r="F101" s="81"/>
      <c r="G101" s="72"/>
      <c r="H101" s="73"/>
      <c r="I101" s="82"/>
      <c r="J101" s="75"/>
      <c r="K101" s="75"/>
      <c r="L101" s="18"/>
      <c r="M101" s="75"/>
      <c r="N101" s="76"/>
      <c r="O101" s="77"/>
      <c r="P101" s="89"/>
      <c r="Q101" s="83"/>
      <c r="R101" s="84"/>
      <c r="S101" s="28"/>
      <c r="T101" s="88"/>
      <c r="U101" s="28"/>
      <c r="V101" s="28"/>
      <c r="W101" s="28"/>
      <c r="X101" s="84"/>
    </row>
    <row r="102" spans="1:24" outlineLevel="1" x14ac:dyDescent="0.25">
      <c r="A102" s="3">
        <f t="shared" si="25"/>
        <v>2029</v>
      </c>
      <c r="B102" s="67">
        <f t="shared" si="26"/>
        <v>71</v>
      </c>
      <c r="C102" s="79">
        <f t="shared" si="24"/>
        <v>47423</v>
      </c>
      <c r="D102" s="80"/>
      <c r="E102" s="70"/>
      <c r="F102" s="81"/>
      <c r="G102" s="72"/>
      <c r="H102" s="73"/>
      <c r="I102" s="82"/>
      <c r="J102" s="75"/>
      <c r="K102" s="75"/>
      <c r="L102" s="18"/>
      <c r="M102" s="75"/>
      <c r="N102" s="76"/>
      <c r="O102" s="77"/>
      <c r="P102" s="89"/>
      <c r="Q102" s="83"/>
      <c r="R102" s="84"/>
      <c r="S102" s="28"/>
      <c r="T102" s="88"/>
      <c r="U102" s="28"/>
      <c r="V102" s="28"/>
      <c r="W102" s="28"/>
      <c r="X102" s="84"/>
    </row>
    <row r="103" spans="1:24" outlineLevel="1" x14ac:dyDescent="0.25">
      <c r="A103" s="3">
        <f t="shared" si="25"/>
        <v>2029</v>
      </c>
      <c r="B103" s="67">
        <f t="shared" si="26"/>
        <v>72</v>
      </c>
      <c r="C103" s="79">
        <f t="shared" si="24"/>
        <v>47453</v>
      </c>
      <c r="D103" s="80"/>
      <c r="E103" s="70"/>
      <c r="F103" s="81"/>
      <c r="G103" s="72"/>
      <c r="H103" s="73"/>
      <c r="I103" s="82"/>
      <c r="J103" s="75"/>
      <c r="K103" s="75"/>
      <c r="L103" s="18"/>
      <c r="M103" s="75"/>
      <c r="N103" s="76"/>
      <c r="O103" s="77"/>
      <c r="P103" s="89"/>
      <c r="Q103" s="83"/>
      <c r="R103" s="84"/>
      <c r="S103" s="28"/>
      <c r="T103" s="88"/>
      <c r="U103" s="28"/>
      <c r="V103" s="28"/>
      <c r="W103" s="28"/>
      <c r="X103" s="84"/>
    </row>
    <row r="104" spans="1:24" outlineLevel="1" x14ac:dyDescent="0.25">
      <c r="A104" s="3">
        <f t="shared" si="25"/>
        <v>2030</v>
      </c>
      <c r="B104" s="67">
        <f t="shared" si="26"/>
        <v>73</v>
      </c>
      <c r="C104" s="79">
        <f t="shared" si="24"/>
        <v>47484</v>
      </c>
      <c r="D104" s="80"/>
      <c r="E104" s="70"/>
      <c r="F104" s="81"/>
      <c r="G104" s="72"/>
      <c r="H104" s="73"/>
      <c r="I104" s="82"/>
      <c r="J104" s="75"/>
      <c r="K104" s="75"/>
      <c r="L104" s="18"/>
      <c r="M104" s="75"/>
      <c r="N104" s="76"/>
      <c r="O104" s="77"/>
      <c r="P104" s="89"/>
      <c r="Q104" s="83"/>
      <c r="R104" s="84"/>
      <c r="S104" s="28"/>
      <c r="T104" s="88"/>
      <c r="U104" s="28"/>
      <c r="V104" s="28"/>
      <c r="W104" s="28"/>
      <c r="X104" s="84"/>
    </row>
    <row r="105" spans="1:24" outlineLevel="1" x14ac:dyDescent="0.25">
      <c r="A105" s="3">
        <f t="shared" si="25"/>
        <v>2030</v>
      </c>
      <c r="B105" s="67">
        <f t="shared" si="26"/>
        <v>74</v>
      </c>
      <c r="C105" s="79">
        <f t="shared" si="24"/>
        <v>47515</v>
      </c>
      <c r="D105" s="80"/>
      <c r="E105" s="70"/>
      <c r="F105" s="81"/>
      <c r="G105" s="72"/>
      <c r="H105" s="73"/>
      <c r="I105" s="82"/>
      <c r="J105" s="75"/>
      <c r="K105" s="75"/>
      <c r="L105" s="18"/>
      <c r="M105" s="75"/>
      <c r="N105" s="76"/>
      <c r="O105" s="77"/>
      <c r="P105" s="89"/>
      <c r="Q105" s="83"/>
      <c r="R105" s="84"/>
      <c r="S105" s="28"/>
      <c r="T105" s="88"/>
      <c r="U105" s="28"/>
      <c r="V105" s="28"/>
      <c r="W105" s="28"/>
      <c r="X105" s="84"/>
    </row>
    <row r="106" spans="1:24" outlineLevel="1" x14ac:dyDescent="0.25">
      <c r="A106" s="3">
        <f t="shared" si="25"/>
        <v>2030</v>
      </c>
      <c r="B106" s="67">
        <f t="shared" si="26"/>
        <v>75</v>
      </c>
      <c r="C106" s="79">
        <f t="shared" si="24"/>
        <v>47543</v>
      </c>
      <c r="D106" s="80"/>
      <c r="E106" s="70"/>
      <c r="F106" s="81"/>
      <c r="G106" s="72"/>
      <c r="H106" s="73"/>
      <c r="I106" s="82"/>
      <c r="J106" s="75"/>
      <c r="K106" s="75"/>
      <c r="L106" s="18"/>
      <c r="M106" s="75"/>
      <c r="N106" s="76"/>
      <c r="O106" s="77"/>
      <c r="P106" s="89"/>
      <c r="Q106" s="83"/>
      <c r="R106" s="84"/>
      <c r="S106" s="28"/>
      <c r="T106" s="88"/>
      <c r="U106" s="28"/>
      <c r="V106" s="28"/>
      <c r="W106" s="28"/>
      <c r="X106" s="84"/>
    </row>
    <row r="107" spans="1:24" outlineLevel="1" x14ac:dyDescent="0.25">
      <c r="A107" s="3">
        <f t="shared" si="25"/>
        <v>2030</v>
      </c>
      <c r="B107" s="67">
        <f t="shared" si="26"/>
        <v>76</v>
      </c>
      <c r="C107" s="79">
        <f t="shared" si="24"/>
        <v>47574</v>
      </c>
      <c r="D107" s="80"/>
      <c r="E107" s="70"/>
      <c r="F107" s="81"/>
      <c r="G107" s="72"/>
      <c r="H107" s="73"/>
      <c r="I107" s="82"/>
      <c r="J107" s="75"/>
      <c r="K107" s="75"/>
      <c r="L107" s="18"/>
      <c r="M107" s="75"/>
      <c r="N107" s="76"/>
      <c r="O107" s="77"/>
      <c r="P107" s="89"/>
      <c r="Q107" s="83"/>
      <c r="R107" s="84"/>
      <c r="S107" s="28"/>
      <c r="T107" s="88"/>
      <c r="U107" s="28"/>
      <c r="V107" s="28"/>
      <c r="W107" s="28"/>
      <c r="X107" s="84"/>
    </row>
    <row r="108" spans="1:24" outlineLevel="1" x14ac:dyDescent="0.25">
      <c r="A108" s="3">
        <f t="shared" si="25"/>
        <v>2030</v>
      </c>
      <c r="B108" s="67">
        <f t="shared" si="26"/>
        <v>77</v>
      </c>
      <c r="C108" s="79">
        <f t="shared" si="24"/>
        <v>47604</v>
      </c>
      <c r="D108" s="80"/>
      <c r="E108" s="70"/>
      <c r="F108" s="81"/>
      <c r="G108" s="72"/>
      <c r="H108" s="73"/>
      <c r="I108" s="82"/>
      <c r="J108" s="75"/>
      <c r="K108" s="75"/>
      <c r="L108" s="18"/>
      <c r="M108" s="75"/>
      <c r="N108" s="76"/>
      <c r="O108" s="77"/>
      <c r="P108" s="89"/>
      <c r="Q108" s="83"/>
      <c r="R108" s="84"/>
      <c r="S108" s="28"/>
      <c r="T108" s="88"/>
      <c r="U108" s="28"/>
      <c r="V108" s="28"/>
      <c r="W108" s="28"/>
      <c r="X108" s="84"/>
    </row>
    <row r="109" spans="1:24" outlineLevel="1" x14ac:dyDescent="0.25">
      <c r="A109" s="3">
        <f t="shared" si="25"/>
        <v>2030</v>
      </c>
      <c r="B109" s="67">
        <f t="shared" si="26"/>
        <v>78</v>
      </c>
      <c r="C109" s="79">
        <f t="shared" si="24"/>
        <v>47635</v>
      </c>
      <c r="D109" s="80"/>
      <c r="E109" s="70"/>
      <c r="F109" s="81"/>
      <c r="G109" s="72"/>
      <c r="H109" s="73"/>
      <c r="I109" s="82"/>
      <c r="J109" s="75"/>
      <c r="K109" s="75"/>
      <c r="L109" s="18"/>
      <c r="M109" s="75"/>
      <c r="N109" s="76"/>
      <c r="O109" s="77"/>
      <c r="P109" s="89"/>
      <c r="Q109" s="83"/>
      <c r="R109" s="84"/>
      <c r="S109" s="28"/>
      <c r="T109" s="88"/>
      <c r="U109" s="28"/>
      <c r="V109" s="28"/>
      <c r="W109" s="28"/>
      <c r="X109" s="84"/>
    </row>
    <row r="110" spans="1:24" outlineLevel="1" x14ac:dyDescent="0.25">
      <c r="A110" s="3">
        <f t="shared" si="25"/>
        <v>2030</v>
      </c>
      <c r="B110" s="67">
        <f t="shared" si="26"/>
        <v>79</v>
      </c>
      <c r="C110" s="79">
        <f t="shared" si="24"/>
        <v>47665</v>
      </c>
      <c r="D110" s="80"/>
      <c r="E110" s="70"/>
      <c r="F110" s="81"/>
      <c r="G110" s="72"/>
      <c r="H110" s="73"/>
      <c r="I110" s="82"/>
      <c r="J110" s="75"/>
      <c r="K110" s="75"/>
      <c r="L110" s="18"/>
      <c r="M110" s="75"/>
      <c r="N110" s="76"/>
      <c r="O110" s="77"/>
      <c r="P110" s="89"/>
      <c r="Q110" s="83"/>
      <c r="R110" s="84"/>
      <c r="S110" s="28"/>
      <c r="T110" s="88"/>
      <c r="U110" s="28"/>
      <c r="V110" s="28"/>
      <c r="W110" s="28"/>
      <c r="X110" s="84"/>
    </row>
    <row r="111" spans="1:24" outlineLevel="1" x14ac:dyDescent="0.25">
      <c r="A111" s="3">
        <f t="shared" si="25"/>
        <v>2030</v>
      </c>
      <c r="B111" s="67">
        <f t="shared" si="26"/>
        <v>80</v>
      </c>
      <c r="C111" s="79">
        <f t="shared" si="24"/>
        <v>47696</v>
      </c>
      <c r="D111" s="80"/>
      <c r="E111" s="70"/>
      <c r="F111" s="81"/>
      <c r="G111" s="72"/>
      <c r="H111" s="73"/>
      <c r="I111" s="82"/>
      <c r="J111" s="75"/>
      <c r="K111" s="75"/>
      <c r="L111" s="18"/>
      <c r="M111" s="75"/>
      <c r="N111" s="76"/>
      <c r="O111" s="77"/>
      <c r="P111" s="89"/>
      <c r="Q111" s="83"/>
      <c r="R111" s="84"/>
      <c r="S111" s="28"/>
      <c r="T111" s="88"/>
      <c r="U111" s="28"/>
      <c r="V111" s="28"/>
      <c r="W111" s="28"/>
      <c r="X111" s="84"/>
    </row>
    <row r="112" spans="1:24" outlineLevel="1" x14ac:dyDescent="0.25">
      <c r="A112" s="3">
        <f t="shared" si="25"/>
        <v>2030</v>
      </c>
      <c r="B112" s="67">
        <f t="shared" si="26"/>
        <v>81</v>
      </c>
      <c r="C112" s="79">
        <f t="shared" si="24"/>
        <v>47727</v>
      </c>
      <c r="D112" s="80"/>
      <c r="E112" s="70"/>
      <c r="F112" s="81"/>
      <c r="G112" s="72"/>
      <c r="H112" s="73"/>
      <c r="I112" s="82"/>
      <c r="J112" s="75"/>
      <c r="K112" s="75"/>
      <c r="L112" s="18"/>
      <c r="M112" s="75"/>
      <c r="N112" s="76"/>
      <c r="O112" s="77"/>
      <c r="P112" s="89"/>
      <c r="Q112" s="83"/>
      <c r="R112" s="84"/>
      <c r="S112" s="28"/>
      <c r="T112" s="88"/>
      <c r="U112" s="28"/>
      <c r="V112" s="28"/>
      <c r="W112" s="28"/>
      <c r="X112" s="84"/>
    </row>
    <row r="113" spans="1:24" outlineLevel="1" x14ac:dyDescent="0.25">
      <c r="A113" s="3">
        <f t="shared" si="25"/>
        <v>2030</v>
      </c>
      <c r="B113" s="67">
        <f t="shared" si="26"/>
        <v>82</v>
      </c>
      <c r="C113" s="79">
        <f t="shared" si="24"/>
        <v>47757</v>
      </c>
      <c r="D113" s="80"/>
      <c r="E113" s="70"/>
      <c r="F113" s="81"/>
      <c r="G113" s="72"/>
      <c r="H113" s="73"/>
      <c r="I113" s="82"/>
      <c r="J113" s="75"/>
      <c r="K113" s="75"/>
      <c r="L113" s="18"/>
      <c r="M113" s="75"/>
      <c r="N113" s="76"/>
      <c r="O113" s="77"/>
      <c r="P113" s="89"/>
      <c r="Q113" s="83"/>
      <c r="R113" s="84"/>
      <c r="S113" s="28"/>
      <c r="T113" s="88"/>
      <c r="U113" s="28"/>
      <c r="V113" s="28"/>
      <c r="W113" s="28"/>
      <c r="X113" s="84"/>
    </row>
    <row r="114" spans="1:24" outlineLevel="1" x14ac:dyDescent="0.25">
      <c r="A114" s="3">
        <f t="shared" si="25"/>
        <v>2030</v>
      </c>
      <c r="B114" s="67">
        <f t="shared" si="26"/>
        <v>83</v>
      </c>
      <c r="C114" s="79">
        <f t="shared" si="24"/>
        <v>47788</v>
      </c>
      <c r="D114" s="80"/>
      <c r="E114" s="70"/>
      <c r="F114" s="81"/>
      <c r="G114" s="72"/>
      <c r="H114" s="73"/>
      <c r="I114" s="82"/>
      <c r="J114" s="75"/>
      <c r="K114" s="75"/>
      <c r="L114" s="18"/>
      <c r="M114" s="75"/>
      <c r="N114" s="76"/>
      <c r="O114" s="77"/>
      <c r="P114" s="89"/>
      <c r="Q114" s="83"/>
      <c r="R114" s="84"/>
      <c r="S114" s="28"/>
      <c r="T114" s="88"/>
      <c r="U114" s="28"/>
      <c r="V114" s="28"/>
      <c r="W114" s="28"/>
      <c r="X114" s="84"/>
    </row>
    <row r="115" spans="1:24" outlineLevel="1" x14ac:dyDescent="0.25">
      <c r="A115" s="3">
        <f t="shared" si="25"/>
        <v>2030</v>
      </c>
      <c r="B115" s="67">
        <f t="shared" si="26"/>
        <v>84</v>
      </c>
      <c r="C115" s="79">
        <f t="shared" si="24"/>
        <v>47818</v>
      </c>
      <c r="D115" s="80"/>
      <c r="E115" s="70"/>
      <c r="F115" s="81"/>
      <c r="G115" s="72"/>
      <c r="H115" s="73"/>
      <c r="I115" s="82"/>
      <c r="J115" s="75"/>
      <c r="K115" s="75"/>
      <c r="L115" s="18"/>
      <c r="M115" s="75"/>
      <c r="N115" s="76"/>
      <c r="O115" s="77"/>
      <c r="P115" s="89"/>
      <c r="Q115" s="83"/>
      <c r="R115" s="84"/>
      <c r="S115" s="28"/>
      <c r="T115" s="88"/>
      <c r="U115" s="28"/>
      <c r="V115" s="28"/>
      <c r="W115" s="28"/>
      <c r="X115" s="84"/>
    </row>
    <row r="116" spans="1:24" outlineLevel="1" x14ac:dyDescent="0.25">
      <c r="A116" s="3">
        <f t="shared" si="25"/>
        <v>2031</v>
      </c>
      <c r="B116" s="67">
        <f t="shared" si="26"/>
        <v>85</v>
      </c>
      <c r="C116" s="79">
        <f t="shared" si="24"/>
        <v>47849</v>
      </c>
      <c r="D116" s="80"/>
      <c r="E116" s="70"/>
      <c r="F116" s="81"/>
      <c r="G116" s="72"/>
      <c r="H116" s="73"/>
      <c r="I116" s="82"/>
      <c r="J116" s="75"/>
      <c r="K116" s="75"/>
      <c r="L116" s="18"/>
      <c r="M116" s="75"/>
      <c r="N116" s="76"/>
      <c r="O116" s="77"/>
      <c r="P116" s="89"/>
      <c r="Q116" s="83"/>
      <c r="R116" s="84"/>
      <c r="S116" s="28"/>
      <c r="T116" s="88"/>
      <c r="U116" s="28"/>
      <c r="V116" s="28"/>
      <c r="W116" s="28"/>
      <c r="X116" s="84"/>
    </row>
    <row r="117" spans="1:24" outlineLevel="1" x14ac:dyDescent="0.25">
      <c r="A117" s="3">
        <f t="shared" si="25"/>
        <v>2031</v>
      </c>
      <c r="B117" s="67">
        <f t="shared" si="26"/>
        <v>86</v>
      </c>
      <c r="C117" s="79">
        <f t="shared" si="24"/>
        <v>47880</v>
      </c>
      <c r="D117" s="80"/>
      <c r="E117" s="70"/>
      <c r="F117" s="81"/>
      <c r="G117" s="72"/>
      <c r="H117" s="73"/>
      <c r="I117" s="82"/>
      <c r="J117" s="75"/>
      <c r="K117" s="75"/>
      <c r="L117" s="18"/>
      <c r="M117" s="75"/>
      <c r="N117" s="76"/>
      <c r="O117" s="77"/>
      <c r="P117" s="89"/>
      <c r="Q117" s="83"/>
      <c r="R117" s="84"/>
      <c r="S117" s="28"/>
      <c r="T117" s="88"/>
      <c r="U117" s="28"/>
      <c r="V117" s="28"/>
      <c r="W117" s="28"/>
      <c r="X117" s="84"/>
    </row>
    <row r="118" spans="1:24" outlineLevel="1" x14ac:dyDescent="0.25">
      <c r="A118" s="3">
        <f t="shared" si="25"/>
        <v>2031</v>
      </c>
      <c r="B118" s="67">
        <f t="shared" si="26"/>
        <v>87</v>
      </c>
      <c r="C118" s="79">
        <f t="shared" si="24"/>
        <v>47908</v>
      </c>
      <c r="D118" s="80"/>
      <c r="E118" s="70"/>
      <c r="F118" s="81"/>
      <c r="G118" s="72"/>
      <c r="H118" s="73"/>
      <c r="I118" s="82"/>
      <c r="J118" s="75"/>
      <c r="K118" s="75"/>
      <c r="L118" s="18"/>
      <c r="M118" s="75"/>
      <c r="N118" s="76"/>
      <c r="O118" s="77"/>
      <c r="P118" s="89"/>
      <c r="Q118" s="83"/>
      <c r="R118" s="84"/>
      <c r="S118" s="28"/>
      <c r="T118" s="88"/>
      <c r="U118" s="28"/>
      <c r="V118" s="28"/>
      <c r="W118" s="28"/>
      <c r="X118" s="84"/>
    </row>
    <row r="119" spans="1:24" outlineLevel="1" x14ac:dyDescent="0.25">
      <c r="A119" s="3">
        <f t="shared" si="25"/>
        <v>2031</v>
      </c>
      <c r="B119" s="67">
        <f t="shared" si="26"/>
        <v>88</v>
      </c>
      <c r="C119" s="79">
        <f t="shared" si="24"/>
        <v>47939</v>
      </c>
      <c r="D119" s="80"/>
      <c r="E119" s="70"/>
      <c r="F119" s="81"/>
      <c r="G119" s="72"/>
      <c r="H119" s="73"/>
      <c r="I119" s="82"/>
      <c r="J119" s="75"/>
      <c r="K119" s="75"/>
      <c r="L119" s="18"/>
      <c r="M119" s="75"/>
      <c r="N119" s="76"/>
      <c r="O119" s="77"/>
      <c r="P119" s="89"/>
      <c r="Q119" s="83"/>
      <c r="R119" s="84"/>
      <c r="S119" s="28"/>
      <c r="T119" s="88"/>
      <c r="U119" s="28"/>
      <c r="V119" s="28"/>
      <c r="W119" s="28"/>
      <c r="X119" s="84"/>
    </row>
    <row r="120" spans="1:24" outlineLevel="1" x14ac:dyDescent="0.25">
      <c r="A120" s="3">
        <f t="shared" si="25"/>
        <v>2031</v>
      </c>
      <c r="B120" s="67">
        <f t="shared" si="26"/>
        <v>89</v>
      </c>
      <c r="C120" s="79">
        <f t="shared" si="24"/>
        <v>47969</v>
      </c>
      <c r="D120" s="80"/>
      <c r="E120" s="70"/>
      <c r="F120" s="81"/>
      <c r="G120" s="72"/>
      <c r="H120" s="73"/>
      <c r="I120" s="82"/>
      <c r="J120" s="75"/>
      <c r="K120" s="75"/>
      <c r="L120" s="18"/>
      <c r="M120" s="75"/>
      <c r="N120" s="76"/>
      <c r="O120" s="77"/>
      <c r="P120" s="89"/>
      <c r="Q120" s="83"/>
      <c r="R120" s="84"/>
      <c r="S120" s="28"/>
      <c r="T120" s="88"/>
      <c r="U120" s="28"/>
      <c r="V120" s="28"/>
      <c r="W120" s="28"/>
      <c r="X120" s="84"/>
    </row>
    <row r="121" spans="1:24" outlineLevel="1" x14ac:dyDescent="0.25">
      <c r="A121" s="3">
        <f t="shared" si="25"/>
        <v>2031</v>
      </c>
      <c r="B121" s="67">
        <f t="shared" si="26"/>
        <v>90</v>
      </c>
      <c r="C121" s="79">
        <f t="shared" si="24"/>
        <v>48000</v>
      </c>
      <c r="D121" s="80"/>
      <c r="E121" s="70"/>
      <c r="F121" s="81"/>
      <c r="G121" s="72"/>
      <c r="H121" s="73"/>
      <c r="I121" s="82"/>
      <c r="J121" s="75"/>
      <c r="K121" s="75"/>
      <c r="L121" s="18"/>
      <c r="M121" s="75"/>
      <c r="N121" s="76"/>
      <c r="O121" s="77"/>
      <c r="P121" s="89"/>
      <c r="Q121" s="83"/>
      <c r="R121" s="84"/>
      <c r="S121" s="28"/>
      <c r="T121" s="88"/>
      <c r="U121" s="28"/>
      <c r="V121" s="28"/>
      <c r="W121" s="28"/>
      <c r="X121" s="84"/>
    </row>
    <row r="122" spans="1:24" outlineLevel="1" x14ac:dyDescent="0.25">
      <c r="A122" s="3">
        <f t="shared" si="25"/>
        <v>2031</v>
      </c>
      <c r="B122" s="67">
        <f t="shared" si="26"/>
        <v>91</v>
      </c>
      <c r="C122" s="79">
        <f t="shared" si="24"/>
        <v>48030</v>
      </c>
      <c r="D122" s="80"/>
      <c r="E122" s="70"/>
      <c r="F122" s="81"/>
      <c r="G122" s="72"/>
      <c r="H122" s="73"/>
      <c r="I122" s="82"/>
      <c r="J122" s="75"/>
      <c r="K122" s="75"/>
      <c r="L122" s="18"/>
      <c r="M122" s="75"/>
      <c r="N122" s="76"/>
      <c r="O122" s="77"/>
      <c r="P122" s="89"/>
      <c r="Q122" s="83"/>
      <c r="R122" s="84"/>
      <c r="S122" s="28"/>
      <c r="T122" s="88"/>
      <c r="U122" s="28"/>
      <c r="V122" s="28"/>
      <c r="W122" s="28"/>
      <c r="X122" s="84"/>
    </row>
    <row r="123" spans="1:24" outlineLevel="1" x14ac:dyDescent="0.25">
      <c r="A123" s="3">
        <f t="shared" si="25"/>
        <v>2031</v>
      </c>
      <c r="B123" s="67">
        <f t="shared" si="26"/>
        <v>92</v>
      </c>
      <c r="C123" s="79">
        <f t="shared" si="24"/>
        <v>48061</v>
      </c>
      <c r="D123" s="80"/>
      <c r="E123" s="70"/>
      <c r="F123" s="81"/>
      <c r="G123" s="72"/>
      <c r="H123" s="73"/>
      <c r="I123" s="82"/>
      <c r="J123" s="75"/>
      <c r="K123" s="75"/>
      <c r="L123" s="18"/>
      <c r="M123" s="75"/>
      <c r="N123" s="76"/>
      <c r="O123" s="77"/>
      <c r="P123" s="89"/>
      <c r="Q123" s="83"/>
      <c r="R123" s="84"/>
      <c r="S123" s="28"/>
      <c r="T123" s="88"/>
      <c r="U123" s="28"/>
      <c r="V123" s="28"/>
      <c r="W123" s="28"/>
      <c r="X123" s="84"/>
    </row>
    <row r="124" spans="1:24" outlineLevel="1" x14ac:dyDescent="0.25">
      <c r="A124" s="3">
        <f t="shared" si="25"/>
        <v>2031</v>
      </c>
      <c r="B124" s="67">
        <f t="shared" si="26"/>
        <v>93</v>
      </c>
      <c r="C124" s="79">
        <f t="shared" si="24"/>
        <v>48092</v>
      </c>
      <c r="D124" s="80"/>
      <c r="E124" s="70"/>
      <c r="F124" s="81"/>
      <c r="G124" s="72"/>
      <c r="H124" s="73"/>
      <c r="I124" s="82"/>
      <c r="J124" s="75"/>
      <c r="K124" s="75"/>
      <c r="L124" s="18"/>
      <c r="M124" s="75"/>
      <c r="N124" s="76"/>
      <c r="O124" s="77"/>
      <c r="P124" s="89"/>
      <c r="Q124" s="83"/>
      <c r="R124" s="84"/>
      <c r="S124" s="28"/>
      <c r="T124" s="88"/>
      <c r="U124" s="28"/>
      <c r="V124" s="28"/>
      <c r="W124" s="28"/>
      <c r="X124" s="84"/>
    </row>
    <row r="125" spans="1:24" outlineLevel="1" x14ac:dyDescent="0.25">
      <c r="A125" s="3">
        <f t="shared" si="25"/>
        <v>2031</v>
      </c>
      <c r="B125" s="67">
        <f t="shared" si="26"/>
        <v>94</v>
      </c>
      <c r="C125" s="79">
        <f t="shared" si="24"/>
        <v>48122</v>
      </c>
      <c r="D125" s="80"/>
      <c r="E125" s="70"/>
      <c r="F125" s="81"/>
      <c r="G125" s="72"/>
      <c r="H125" s="73"/>
      <c r="I125" s="82"/>
      <c r="J125" s="75"/>
      <c r="K125" s="75"/>
      <c r="L125" s="18"/>
      <c r="M125" s="75"/>
      <c r="N125" s="76"/>
      <c r="O125" s="77"/>
      <c r="P125" s="89"/>
      <c r="Q125" s="83"/>
      <c r="R125" s="84"/>
      <c r="S125" s="28"/>
      <c r="T125" s="88"/>
      <c r="U125" s="28"/>
      <c r="V125" s="28"/>
      <c r="W125" s="28"/>
      <c r="X125" s="84"/>
    </row>
    <row r="126" spans="1:24" outlineLevel="1" x14ac:dyDescent="0.25">
      <c r="A126" s="3">
        <f t="shared" si="25"/>
        <v>2031</v>
      </c>
      <c r="B126" s="67">
        <f t="shared" si="26"/>
        <v>95</v>
      </c>
      <c r="C126" s="79">
        <f t="shared" si="24"/>
        <v>48153</v>
      </c>
      <c r="D126" s="80"/>
      <c r="E126" s="70"/>
      <c r="F126" s="81"/>
      <c r="G126" s="72"/>
      <c r="H126" s="73"/>
      <c r="I126" s="82"/>
      <c r="J126" s="75"/>
      <c r="K126" s="75"/>
      <c r="L126" s="18"/>
      <c r="M126" s="75"/>
      <c r="N126" s="76"/>
      <c r="O126" s="77"/>
      <c r="P126" s="89"/>
      <c r="Q126" s="83"/>
      <c r="R126" s="84"/>
      <c r="S126" s="28"/>
      <c r="T126" s="88"/>
      <c r="U126" s="28"/>
      <c r="V126" s="28"/>
      <c r="W126" s="28"/>
      <c r="X126" s="84"/>
    </row>
    <row r="127" spans="1:24" outlineLevel="1" x14ac:dyDescent="0.25">
      <c r="A127" s="3">
        <f t="shared" si="25"/>
        <v>2031</v>
      </c>
      <c r="B127" s="67">
        <f t="shared" si="26"/>
        <v>96</v>
      </c>
      <c r="C127" s="79">
        <f t="shared" si="24"/>
        <v>48183</v>
      </c>
      <c r="D127" s="80"/>
      <c r="E127" s="70"/>
      <c r="F127" s="81"/>
      <c r="G127" s="72"/>
      <c r="H127" s="73"/>
      <c r="I127" s="82"/>
      <c r="J127" s="75"/>
      <c r="K127" s="75"/>
      <c r="L127" s="18"/>
      <c r="M127" s="75"/>
      <c r="N127" s="76"/>
      <c r="O127" s="77"/>
      <c r="P127" s="89"/>
      <c r="Q127" s="83"/>
      <c r="R127" s="84"/>
      <c r="S127" s="28"/>
      <c r="T127" s="88"/>
      <c r="U127" s="28"/>
      <c r="V127" s="28"/>
      <c r="W127" s="28"/>
      <c r="X127" s="84"/>
    </row>
    <row r="128" spans="1:24" outlineLevel="1" x14ac:dyDescent="0.25">
      <c r="A128" s="3">
        <f t="shared" si="25"/>
        <v>2032</v>
      </c>
      <c r="B128" s="67">
        <f t="shared" si="26"/>
        <v>97</v>
      </c>
      <c r="C128" s="79">
        <f t="shared" si="24"/>
        <v>48214</v>
      </c>
      <c r="D128" s="80"/>
      <c r="E128" s="70"/>
      <c r="F128" s="81"/>
      <c r="G128" s="72"/>
      <c r="H128" s="73"/>
      <c r="I128" s="82"/>
      <c r="J128" s="75"/>
      <c r="K128" s="75"/>
      <c r="L128" s="18"/>
      <c r="M128" s="75"/>
      <c r="N128" s="76"/>
      <c r="O128" s="77"/>
      <c r="P128" s="89"/>
      <c r="Q128" s="83"/>
      <c r="R128" s="84"/>
      <c r="S128" s="28"/>
      <c r="T128" s="88"/>
      <c r="U128" s="28"/>
      <c r="V128" s="28"/>
      <c r="W128" s="28"/>
      <c r="X128" s="84"/>
    </row>
    <row r="129" spans="1:24" outlineLevel="1" x14ac:dyDescent="0.25">
      <c r="A129" s="3">
        <f t="shared" si="25"/>
        <v>2032</v>
      </c>
      <c r="B129" s="67">
        <f t="shared" si="26"/>
        <v>98</v>
      </c>
      <c r="C129" s="79">
        <f t="shared" si="24"/>
        <v>48245</v>
      </c>
      <c r="D129" s="80"/>
      <c r="E129" s="70"/>
      <c r="F129" s="81"/>
      <c r="G129" s="72"/>
      <c r="H129" s="73"/>
      <c r="I129" s="82"/>
      <c r="J129" s="75"/>
      <c r="K129" s="75"/>
      <c r="L129" s="18"/>
      <c r="M129" s="75"/>
      <c r="N129" s="76"/>
      <c r="O129" s="77"/>
      <c r="P129" s="89"/>
      <c r="Q129" s="83"/>
      <c r="R129" s="84"/>
      <c r="S129" s="28"/>
      <c r="T129" s="88"/>
      <c r="U129" s="28"/>
      <c r="V129" s="28"/>
      <c r="W129" s="28"/>
      <c r="X129" s="84"/>
    </row>
    <row r="130" spans="1:24" outlineLevel="1" x14ac:dyDescent="0.25">
      <c r="A130" s="3">
        <f t="shared" si="25"/>
        <v>2032</v>
      </c>
      <c r="B130" s="67">
        <f t="shared" si="26"/>
        <v>99</v>
      </c>
      <c r="C130" s="79">
        <f t="shared" si="24"/>
        <v>48274</v>
      </c>
      <c r="D130" s="80"/>
      <c r="E130" s="70"/>
      <c r="F130" s="81"/>
      <c r="G130" s="72"/>
      <c r="H130" s="73"/>
      <c r="I130" s="82"/>
      <c r="J130" s="75"/>
      <c r="K130" s="75"/>
      <c r="L130" s="18"/>
      <c r="M130" s="75"/>
      <c r="N130" s="76"/>
      <c r="O130" s="77"/>
      <c r="P130" s="89"/>
      <c r="Q130" s="83"/>
      <c r="R130" s="84"/>
      <c r="S130" s="28"/>
      <c r="T130" s="88"/>
      <c r="U130" s="28"/>
      <c r="V130" s="28"/>
      <c r="W130" s="28"/>
      <c r="X130" s="84"/>
    </row>
    <row r="131" spans="1:24" outlineLevel="1" x14ac:dyDescent="0.25">
      <c r="A131" s="3">
        <f t="shared" si="25"/>
        <v>2032</v>
      </c>
      <c r="B131" s="67">
        <f t="shared" si="26"/>
        <v>100</v>
      </c>
      <c r="C131" s="79">
        <f t="shared" si="24"/>
        <v>48305</v>
      </c>
      <c r="D131" s="80"/>
      <c r="E131" s="70"/>
      <c r="F131" s="81"/>
      <c r="G131" s="72"/>
      <c r="H131" s="73"/>
      <c r="I131" s="82"/>
      <c r="J131" s="75"/>
      <c r="K131" s="75"/>
      <c r="L131" s="18"/>
      <c r="M131" s="75"/>
      <c r="N131" s="76"/>
      <c r="O131" s="77"/>
      <c r="P131" s="89"/>
      <c r="Q131" s="83"/>
      <c r="R131" s="84"/>
      <c r="S131" s="28"/>
      <c r="T131" s="88"/>
      <c r="U131" s="28"/>
      <c r="V131" s="28"/>
      <c r="W131" s="28"/>
      <c r="X131" s="84"/>
    </row>
    <row r="132" spans="1:24" outlineLevel="1" x14ac:dyDescent="0.25">
      <c r="A132" s="3">
        <f t="shared" si="25"/>
        <v>2032</v>
      </c>
      <c r="B132" s="67">
        <f t="shared" si="26"/>
        <v>101</v>
      </c>
      <c r="C132" s="79">
        <f t="shared" si="24"/>
        <v>48335</v>
      </c>
      <c r="D132" s="80"/>
      <c r="E132" s="70"/>
      <c r="F132" s="81"/>
      <c r="G132" s="72"/>
      <c r="H132" s="73"/>
      <c r="I132" s="82"/>
      <c r="J132" s="75"/>
      <c r="K132" s="75"/>
      <c r="L132" s="18"/>
      <c r="M132" s="75"/>
      <c r="N132" s="76"/>
      <c r="O132" s="77"/>
      <c r="P132" s="89"/>
      <c r="Q132" s="83"/>
      <c r="R132" s="84"/>
      <c r="S132" s="28"/>
      <c r="T132" s="88"/>
      <c r="U132" s="28"/>
      <c r="V132" s="28"/>
      <c r="W132" s="28"/>
      <c r="X132" s="84"/>
    </row>
    <row r="133" spans="1:24" outlineLevel="1" x14ac:dyDescent="0.25">
      <c r="A133" s="3">
        <f t="shared" si="25"/>
        <v>2032</v>
      </c>
      <c r="B133" s="67">
        <f t="shared" si="26"/>
        <v>102</v>
      </c>
      <c r="C133" s="79">
        <f t="shared" si="24"/>
        <v>48366</v>
      </c>
      <c r="D133" s="80"/>
      <c r="E133" s="70"/>
      <c r="F133" s="81"/>
      <c r="G133" s="72"/>
      <c r="H133" s="73"/>
      <c r="I133" s="82"/>
      <c r="J133" s="75"/>
      <c r="K133" s="75"/>
      <c r="L133" s="18"/>
      <c r="M133" s="75"/>
      <c r="N133" s="76"/>
      <c r="O133" s="77"/>
      <c r="P133" s="89"/>
      <c r="Q133" s="83"/>
      <c r="R133" s="84"/>
      <c r="S133" s="28"/>
      <c r="T133" s="88"/>
      <c r="U133" s="28"/>
      <c r="V133" s="28"/>
      <c r="W133" s="28"/>
      <c r="X133" s="84"/>
    </row>
    <row r="134" spans="1:24" outlineLevel="1" x14ac:dyDescent="0.25">
      <c r="A134" s="3">
        <f t="shared" si="25"/>
        <v>2032</v>
      </c>
      <c r="B134" s="67">
        <f t="shared" si="26"/>
        <v>103</v>
      </c>
      <c r="C134" s="79">
        <f t="shared" si="24"/>
        <v>48396</v>
      </c>
      <c r="D134" s="80"/>
      <c r="E134" s="70"/>
      <c r="F134" s="81"/>
      <c r="G134" s="72"/>
      <c r="H134" s="73"/>
      <c r="I134" s="82"/>
      <c r="J134" s="75"/>
      <c r="K134" s="75"/>
      <c r="L134" s="18"/>
      <c r="M134" s="75"/>
      <c r="N134" s="76"/>
      <c r="O134" s="77"/>
      <c r="P134" s="89"/>
      <c r="Q134" s="83"/>
      <c r="R134" s="84"/>
      <c r="S134" s="28"/>
      <c r="T134" s="88"/>
      <c r="U134" s="28"/>
      <c r="V134" s="28"/>
      <c r="W134" s="28"/>
      <c r="X134" s="84"/>
    </row>
    <row r="135" spans="1:24" outlineLevel="1" x14ac:dyDescent="0.25">
      <c r="A135" s="3">
        <f t="shared" si="25"/>
        <v>2032</v>
      </c>
      <c r="B135" s="67">
        <f t="shared" si="26"/>
        <v>104</v>
      </c>
      <c r="C135" s="79">
        <f t="shared" si="24"/>
        <v>48427</v>
      </c>
      <c r="D135" s="80"/>
      <c r="E135" s="70"/>
      <c r="F135" s="81"/>
      <c r="G135" s="72"/>
      <c r="H135" s="73"/>
      <c r="I135" s="82"/>
      <c r="J135" s="75"/>
      <c r="K135" s="75"/>
      <c r="L135" s="18"/>
      <c r="M135" s="75"/>
      <c r="N135" s="76"/>
      <c r="O135" s="77"/>
      <c r="P135" s="89"/>
      <c r="Q135" s="83"/>
      <c r="R135" s="84"/>
      <c r="S135" s="28"/>
      <c r="T135" s="88"/>
      <c r="U135" s="28"/>
      <c r="V135" s="28"/>
      <c r="W135" s="28"/>
      <c r="X135" s="84"/>
    </row>
    <row r="136" spans="1:24" outlineLevel="1" x14ac:dyDescent="0.25">
      <c r="A136" s="3">
        <f t="shared" si="25"/>
        <v>2032</v>
      </c>
      <c r="B136" s="67">
        <f t="shared" si="26"/>
        <v>105</v>
      </c>
      <c r="C136" s="79">
        <f t="shared" si="24"/>
        <v>48458</v>
      </c>
      <c r="D136" s="80"/>
      <c r="E136" s="70"/>
      <c r="F136" s="81"/>
      <c r="G136" s="72"/>
      <c r="H136" s="73"/>
      <c r="I136" s="82"/>
      <c r="J136" s="75"/>
      <c r="K136" s="75"/>
      <c r="L136" s="18"/>
      <c r="M136" s="75"/>
      <c r="N136" s="76"/>
      <c r="O136" s="77"/>
      <c r="P136" s="89"/>
      <c r="Q136" s="83"/>
      <c r="R136" s="84"/>
      <c r="S136" s="28"/>
      <c r="T136" s="88"/>
      <c r="U136" s="28"/>
      <c r="V136" s="28"/>
      <c r="W136" s="28"/>
      <c r="X136" s="84"/>
    </row>
    <row r="137" spans="1:24" outlineLevel="1" x14ac:dyDescent="0.25">
      <c r="A137" s="3">
        <f t="shared" si="25"/>
        <v>2032</v>
      </c>
      <c r="B137" s="67">
        <f t="shared" si="26"/>
        <v>106</v>
      </c>
      <c r="C137" s="79">
        <f t="shared" si="24"/>
        <v>48488</v>
      </c>
      <c r="D137" s="80"/>
      <c r="E137" s="70"/>
      <c r="F137" s="81"/>
      <c r="G137" s="72"/>
      <c r="H137" s="73"/>
      <c r="I137" s="82"/>
      <c r="J137" s="75"/>
      <c r="K137" s="75"/>
      <c r="L137" s="18"/>
      <c r="M137" s="75"/>
      <c r="N137" s="76"/>
      <c r="O137" s="77"/>
      <c r="P137" s="89"/>
      <c r="Q137" s="83"/>
      <c r="R137" s="84"/>
      <c r="S137" s="28"/>
      <c r="T137" s="88"/>
      <c r="U137" s="28"/>
      <c r="V137" s="28"/>
      <c r="W137" s="28"/>
      <c r="X137" s="84"/>
    </row>
    <row r="138" spans="1:24" outlineLevel="1" x14ac:dyDescent="0.25">
      <c r="A138" s="3">
        <f t="shared" si="25"/>
        <v>2032</v>
      </c>
      <c r="B138" s="67">
        <f t="shared" si="26"/>
        <v>107</v>
      </c>
      <c r="C138" s="79">
        <f t="shared" si="24"/>
        <v>48519</v>
      </c>
      <c r="D138" s="80"/>
      <c r="E138" s="70"/>
      <c r="F138" s="81"/>
      <c r="G138" s="72"/>
      <c r="H138" s="73"/>
      <c r="I138" s="82"/>
      <c r="J138" s="75"/>
      <c r="K138" s="75"/>
      <c r="L138" s="18"/>
      <c r="M138" s="75"/>
      <c r="N138" s="76"/>
      <c r="O138" s="77"/>
      <c r="P138" s="89"/>
      <c r="Q138" s="83"/>
      <c r="R138" s="84"/>
      <c r="S138" s="28"/>
      <c r="T138" s="88"/>
      <c r="U138" s="28"/>
      <c r="V138" s="28"/>
      <c r="W138" s="28"/>
      <c r="X138" s="84"/>
    </row>
    <row r="139" spans="1:24" outlineLevel="1" x14ac:dyDescent="0.25">
      <c r="A139" s="3">
        <f t="shared" si="25"/>
        <v>2032</v>
      </c>
      <c r="B139" s="67">
        <f t="shared" si="26"/>
        <v>108</v>
      </c>
      <c r="C139" s="79">
        <f t="shared" si="24"/>
        <v>48549</v>
      </c>
      <c r="D139" s="80"/>
      <c r="E139" s="70"/>
      <c r="F139" s="81"/>
      <c r="G139" s="72"/>
      <c r="H139" s="73"/>
      <c r="I139" s="82"/>
      <c r="J139" s="75"/>
      <c r="K139" s="75"/>
      <c r="L139" s="18"/>
      <c r="M139" s="75"/>
      <c r="N139" s="76"/>
      <c r="O139" s="77"/>
      <c r="P139" s="89"/>
      <c r="Q139" s="83"/>
      <c r="R139" s="84"/>
      <c r="S139" s="28"/>
      <c r="T139" s="88"/>
      <c r="U139" s="28"/>
      <c r="V139" s="28"/>
      <c r="W139" s="28"/>
      <c r="X139" s="84"/>
    </row>
    <row r="140" spans="1:24" outlineLevel="1" x14ac:dyDescent="0.25">
      <c r="A140" s="3">
        <f t="shared" si="25"/>
        <v>2033</v>
      </c>
      <c r="B140" s="67">
        <f t="shared" si="26"/>
        <v>109</v>
      </c>
      <c r="C140" s="79">
        <f t="shared" si="24"/>
        <v>48580</v>
      </c>
      <c r="D140" s="80"/>
      <c r="E140" s="70"/>
      <c r="F140" s="81"/>
      <c r="G140" s="72"/>
      <c r="H140" s="73"/>
      <c r="I140" s="82"/>
      <c r="J140" s="75"/>
      <c r="K140" s="75"/>
      <c r="L140" s="18"/>
      <c r="M140" s="75"/>
      <c r="N140" s="76"/>
      <c r="O140" s="77"/>
      <c r="P140" s="89"/>
      <c r="Q140" s="83"/>
      <c r="R140" s="84"/>
      <c r="S140" s="28"/>
      <c r="T140" s="88"/>
      <c r="U140" s="28"/>
      <c r="V140" s="28"/>
      <c r="W140" s="28"/>
      <c r="X140" s="84"/>
    </row>
    <row r="141" spans="1:24" outlineLevel="1" x14ac:dyDescent="0.25">
      <c r="A141" s="3">
        <f t="shared" si="25"/>
        <v>2033</v>
      </c>
      <c r="B141" s="67">
        <f t="shared" si="26"/>
        <v>110</v>
      </c>
      <c r="C141" s="79">
        <f t="shared" si="24"/>
        <v>48611</v>
      </c>
      <c r="D141" s="80"/>
      <c r="E141" s="70"/>
      <c r="F141" s="81"/>
      <c r="G141" s="72"/>
      <c r="H141" s="73"/>
      <c r="I141" s="82"/>
      <c r="J141" s="75"/>
      <c r="K141" s="75"/>
      <c r="L141" s="18"/>
      <c r="M141" s="75"/>
      <c r="N141" s="76"/>
      <c r="O141" s="77"/>
      <c r="P141" s="89"/>
      <c r="Q141" s="83"/>
      <c r="R141" s="84"/>
      <c r="S141" s="28"/>
      <c r="T141" s="88"/>
      <c r="U141" s="28"/>
      <c r="V141" s="28"/>
      <c r="W141" s="28"/>
      <c r="X141" s="84"/>
    </row>
    <row r="142" spans="1:24" outlineLevel="1" x14ac:dyDescent="0.25">
      <c r="A142" s="3">
        <f t="shared" si="25"/>
        <v>2033</v>
      </c>
      <c r="B142" s="67">
        <f t="shared" si="26"/>
        <v>111</v>
      </c>
      <c r="C142" s="79">
        <f t="shared" si="24"/>
        <v>48639</v>
      </c>
      <c r="D142" s="80"/>
      <c r="E142" s="70"/>
      <c r="F142" s="81"/>
      <c r="G142" s="72"/>
      <c r="H142" s="73"/>
      <c r="I142" s="82"/>
      <c r="J142" s="75"/>
      <c r="K142" s="75"/>
      <c r="L142" s="18"/>
      <c r="M142" s="75"/>
      <c r="N142" s="76"/>
      <c r="O142" s="77"/>
      <c r="P142" s="89"/>
      <c r="Q142" s="83"/>
      <c r="R142" s="84"/>
      <c r="S142" s="28"/>
      <c r="T142" s="88"/>
      <c r="U142" s="28"/>
      <c r="V142" s="28"/>
      <c r="W142" s="28"/>
      <c r="X142" s="84"/>
    </row>
    <row r="143" spans="1:24" outlineLevel="1" x14ac:dyDescent="0.25">
      <c r="A143" s="3">
        <f t="shared" si="25"/>
        <v>2033</v>
      </c>
      <c r="B143" s="67">
        <f t="shared" si="26"/>
        <v>112</v>
      </c>
      <c r="C143" s="79">
        <f t="shared" si="24"/>
        <v>48670</v>
      </c>
      <c r="D143" s="80"/>
      <c r="E143" s="70"/>
      <c r="F143" s="81"/>
      <c r="G143" s="72"/>
      <c r="H143" s="73"/>
      <c r="I143" s="82"/>
      <c r="J143" s="75"/>
      <c r="K143" s="75"/>
      <c r="L143" s="18"/>
      <c r="M143" s="75"/>
      <c r="N143" s="76"/>
      <c r="O143" s="77"/>
      <c r="P143" s="89"/>
      <c r="Q143" s="83"/>
      <c r="R143" s="84"/>
      <c r="S143" s="28"/>
      <c r="T143" s="88"/>
      <c r="U143" s="28"/>
      <c r="V143" s="28"/>
      <c r="W143" s="28"/>
      <c r="X143" s="84"/>
    </row>
    <row r="144" spans="1:24" outlineLevel="1" x14ac:dyDescent="0.25">
      <c r="A144" s="3">
        <f t="shared" si="25"/>
        <v>2033</v>
      </c>
      <c r="B144" s="67">
        <f t="shared" si="26"/>
        <v>113</v>
      </c>
      <c r="C144" s="79">
        <f t="shared" si="24"/>
        <v>48700</v>
      </c>
      <c r="D144" s="80"/>
      <c r="E144" s="70"/>
      <c r="F144" s="81"/>
      <c r="G144" s="72"/>
      <c r="H144" s="73"/>
      <c r="I144" s="82"/>
      <c r="J144" s="75"/>
      <c r="K144" s="75"/>
      <c r="L144" s="18"/>
      <c r="M144" s="75"/>
      <c r="N144" s="76"/>
      <c r="O144" s="77"/>
      <c r="P144" s="89"/>
      <c r="Q144" s="83"/>
      <c r="R144" s="84"/>
      <c r="S144" s="28"/>
      <c r="T144" s="88"/>
      <c r="U144" s="28"/>
      <c r="V144" s="28"/>
      <c r="W144" s="28"/>
      <c r="X144" s="84"/>
    </row>
    <row r="145" spans="1:24" outlineLevel="1" x14ac:dyDescent="0.25">
      <c r="A145" s="3">
        <f t="shared" si="25"/>
        <v>2033</v>
      </c>
      <c r="B145" s="67">
        <f t="shared" si="26"/>
        <v>114</v>
      </c>
      <c r="C145" s="79">
        <f t="shared" si="24"/>
        <v>48731</v>
      </c>
      <c r="D145" s="80"/>
      <c r="E145" s="70"/>
      <c r="F145" s="81"/>
      <c r="G145" s="72"/>
      <c r="H145" s="73"/>
      <c r="I145" s="82"/>
      <c r="J145" s="75"/>
      <c r="K145" s="75"/>
      <c r="L145" s="18"/>
      <c r="M145" s="75"/>
      <c r="N145" s="76"/>
      <c r="O145" s="77"/>
      <c r="P145" s="89"/>
      <c r="Q145" s="83"/>
      <c r="R145" s="84"/>
      <c r="S145" s="28"/>
      <c r="T145" s="88"/>
      <c r="U145" s="28"/>
      <c r="V145" s="28"/>
      <c r="W145" s="28"/>
      <c r="X145" s="84"/>
    </row>
    <row r="146" spans="1:24" outlineLevel="1" x14ac:dyDescent="0.25">
      <c r="A146" s="3">
        <f t="shared" si="25"/>
        <v>2033</v>
      </c>
      <c r="B146" s="67">
        <f t="shared" si="26"/>
        <v>115</v>
      </c>
      <c r="C146" s="79">
        <f t="shared" si="24"/>
        <v>48761</v>
      </c>
      <c r="D146" s="80"/>
      <c r="E146" s="70"/>
      <c r="F146" s="81"/>
      <c r="G146" s="72"/>
      <c r="H146" s="73"/>
      <c r="I146" s="82"/>
      <c r="J146" s="75"/>
      <c r="K146" s="75"/>
      <c r="L146" s="18"/>
      <c r="M146" s="75"/>
      <c r="N146" s="76"/>
      <c r="O146" s="77"/>
      <c r="P146" s="89"/>
      <c r="Q146" s="83"/>
      <c r="R146" s="84"/>
      <c r="S146" s="28"/>
      <c r="T146" s="88"/>
      <c r="U146" s="28"/>
      <c r="V146" s="28"/>
      <c r="W146" s="28"/>
      <c r="X146" s="84"/>
    </row>
    <row r="147" spans="1:24" outlineLevel="1" x14ac:dyDescent="0.25">
      <c r="A147" s="3">
        <f t="shared" si="25"/>
        <v>2033</v>
      </c>
      <c r="B147" s="67">
        <f t="shared" si="26"/>
        <v>116</v>
      </c>
      <c r="C147" s="79">
        <f t="shared" si="24"/>
        <v>48792</v>
      </c>
      <c r="D147" s="80"/>
      <c r="E147" s="70"/>
      <c r="F147" s="81"/>
      <c r="G147" s="72"/>
      <c r="H147" s="73"/>
      <c r="I147" s="82"/>
      <c r="J147" s="75"/>
      <c r="K147" s="75"/>
      <c r="L147" s="18"/>
      <c r="M147" s="75"/>
      <c r="N147" s="76"/>
      <c r="O147" s="77"/>
      <c r="P147" s="89"/>
      <c r="Q147" s="83"/>
      <c r="R147" s="84"/>
      <c r="S147" s="28"/>
      <c r="T147" s="88"/>
      <c r="U147" s="28"/>
      <c r="V147" s="28"/>
      <c r="W147" s="28"/>
      <c r="X147" s="84"/>
    </row>
    <row r="148" spans="1:24" outlineLevel="1" x14ac:dyDescent="0.25">
      <c r="A148" s="3">
        <f t="shared" si="25"/>
        <v>2033</v>
      </c>
      <c r="B148" s="67">
        <f t="shared" si="26"/>
        <v>117</v>
      </c>
      <c r="C148" s="79">
        <f t="shared" si="24"/>
        <v>48823</v>
      </c>
      <c r="D148" s="80"/>
      <c r="E148" s="70"/>
      <c r="F148" s="81"/>
      <c r="G148" s="72"/>
      <c r="H148" s="73"/>
      <c r="I148" s="82"/>
      <c r="J148" s="75"/>
      <c r="K148" s="75"/>
      <c r="L148" s="18"/>
      <c r="M148" s="75"/>
      <c r="N148" s="76"/>
      <c r="O148" s="77"/>
      <c r="P148" s="89"/>
      <c r="Q148" s="83"/>
      <c r="R148" s="84"/>
      <c r="S148" s="28"/>
      <c r="T148" s="88"/>
      <c r="U148" s="28"/>
      <c r="V148" s="28"/>
      <c r="W148" s="28"/>
      <c r="X148" s="84"/>
    </row>
    <row r="149" spans="1:24" outlineLevel="1" x14ac:dyDescent="0.25">
      <c r="A149" s="3">
        <f t="shared" si="25"/>
        <v>2033</v>
      </c>
      <c r="B149" s="67">
        <f t="shared" si="26"/>
        <v>118</v>
      </c>
      <c r="C149" s="79">
        <f t="shared" ref="C149:C212" si="27">DATE(YEAR(C148),MONTH(C148)+1,DAY(C148))</f>
        <v>48853</v>
      </c>
      <c r="D149" s="80"/>
      <c r="E149" s="70"/>
      <c r="F149" s="81"/>
      <c r="G149" s="72"/>
      <c r="H149" s="73"/>
      <c r="I149" s="82"/>
      <c r="J149" s="75"/>
      <c r="K149" s="75"/>
      <c r="L149" s="18"/>
      <c r="M149" s="75"/>
      <c r="N149" s="76"/>
      <c r="O149" s="77"/>
      <c r="P149" s="89"/>
      <c r="Q149" s="83"/>
      <c r="R149" s="84"/>
      <c r="S149" s="28"/>
      <c r="T149" s="88"/>
      <c r="U149" s="28"/>
      <c r="V149" s="28"/>
      <c r="W149" s="28"/>
      <c r="X149" s="84"/>
    </row>
    <row r="150" spans="1:24" outlineLevel="1" x14ac:dyDescent="0.25">
      <c r="A150" s="3">
        <f t="shared" si="25"/>
        <v>2033</v>
      </c>
      <c r="B150" s="67">
        <f t="shared" si="26"/>
        <v>119</v>
      </c>
      <c r="C150" s="79">
        <f t="shared" si="27"/>
        <v>48884</v>
      </c>
      <c r="D150" s="80"/>
      <c r="E150" s="70"/>
      <c r="F150" s="81"/>
      <c r="G150" s="72"/>
      <c r="H150" s="73"/>
      <c r="I150" s="82"/>
      <c r="J150" s="75"/>
      <c r="K150" s="75"/>
      <c r="L150" s="18"/>
      <c r="M150" s="75"/>
      <c r="N150" s="76"/>
      <c r="O150" s="77"/>
      <c r="P150" s="89"/>
      <c r="Q150" s="83"/>
      <c r="R150" s="84"/>
      <c r="S150" s="28"/>
      <c r="T150" s="88"/>
      <c r="U150" s="28"/>
      <c r="V150" s="28"/>
      <c r="W150" s="28"/>
      <c r="X150" s="84"/>
    </row>
    <row r="151" spans="1:24" outlineLevel="1" x14ac:dyDescent="0.25">
      <c r="A151" s="3">
        <f t="shared" si="25"/>
        <v>2033</v>
      </c>
      <c r="B151" s="67">
        <f t="shared" si="26"/>
        <v>120</v>
      </c>
      <c r="C151" s="79">
        <f t="shared" si="27"/>
        <v>48914</v>
      </c>
      <c r="D151" s="80"/>
      <c r="E151" s="70"/>
      <c r="F151" s="81"/>
      <c r="G151" s="72"/>
      <c r="H151" s="73"/>
      <c r="I151" s="82"/>
      <c r="J151" s="75"/>
      <c r="K151" s="75"/>
      <c r="L151" s="18"/>
      <c r="M151" s="75"/>
      <c r="N151" s="76"/>
      <c r="O151" s="77"/>
      <c r="P151" s="89"/>
      <c r="Q151" s="83"/>
      <c r="R151" s="84"/>
      <c r="S151" s="28"/>
      <c r="T151" s="88"/>
      <c r="U151" s="28"/>
      <c r="V151" s="28"/>
      <c r="W151" s="28"/>
      <c r="X151" s="84"/>
    </row>
    <row r="152" spans="1:24" outlineLevel="1" x14ac:dyDescent="0.25">
      <c r="A152" s="3">
        <f t="shared" si="25"/>
        <v>2034</v>
      </c>
      <c r="B152" s="67">
        <f t="shared" si="26"/>
        <v>121</v>
      </c>
      <c r="C152" s="79">
        <f t="shared" si="27"/>
        <v>48945</v>
      </c>
      <c r="D152" s="80"/>
      <c r="E152" s="70"/>
      <c r="F152" s="81"/>
      <c r="G152" s="72"/>
      <c r="H152" s="73"/>
      <c r="I152" s="82"/>
      <c r="J152" s="75"/>
      <c r="K152" s="75"/>
      <c r="L152" s="18"/>
      <c r="M152" s="75"/>
      <c r="N152" s="76"/>
      <c r="O152" s="77"/>
      <c r="P152" s="89"/>
      <c r="Q152" s="83"/>
      <c r="R152" s="84"/>
      <c r="S152" s="28"/>
      <c r="T152" s="88"/>
      <c r="U152" s="28"/>
      <c r="V152" s="28"/>
      <c r="W152" s="28"/>
      <c r="X152" s="84"/>
    </row>
    <row r="153" spans="1:24" outlineLevel="1" x14ac:dyDescent="0.25">
      <c r="A153" s="3">
        <f t="shared" si="25"/>
        <v>2034</v>
      </c>
      <c r="B153" s="67">
        <f t="shared" si="26"/>
        <v>122</v>
      </c>
      <c r="C153" s="79">
        <f t="shared" si="27"/>
        <v>48976</v>
      </c>
      <c r="D153" s="80"/>
      <c r="E153" s="70"/>
      <c r="F153" s="81"/>
      <c r="G153" s="72"/>
      <c r="H153" s="73"/>
      <c r="I153" s="82"/>
      <c r="J153" s="75"/>
      <c r="K153" s="75"/>
      <c r="L153" s="18"/>
      <c r="M153" s="75"/>
      <c r="N153" s="76"/>
      <c r="O153" s="77"/>
      <c r="P153" s="89"/>
      <c r="Q153" s="83"/>
      <c r="R153" s="84"/>
      <c r="S153" s="28"/>
      <c r="T153" s="88"/>
      <c r="U153" s="28"/>
      <c r="V153" s="28"/>
      <c r="W153" s="28"/>
      <c r="X153" s="84"/>
    </row>
    <row r="154" spans="1:24" outlineLevel="1" x14ac:dyDescent="0.25">
      <c r="A154" s="3">
        <f t="shared" si="25"/>
        <v>2034</v>
      </c>
      <c r="B154" s="67">
        <f t="shared" si="26"/>
        <v>123</v>
      </c>
      <c r="C154" s="79">
        <f t="shared" si="27"/>
        <v>49004</v>
      </c>
      <c r="D154" s="80"/>
      <c r="E154" s="70"/>
      <c r="F154" s="81"/>
      <c r="G154" s="72"/>
      <c r="H154" s="73"/>
      <c r="I154" s="82"/>
      <c r="J154" s="75"/>
      <c r="K154" s="75"/>
      <c r="L154" s="18"/>
      <c r="M154" s="75"/>
      <c r="N154" s="76"/>
      <c r="O154" s="77"/>
      <c r="P154" s="89"/>
      <c r="Q154" s="83"/>
      <c r="R154" s="84"/>
      <c r="S154" s="28"/>
      <c r="T154" s="88"/>
      <c r="U154" s="28"/>
      <c r="V154" s="28"/>
      <c r="W154" s="28"/>
      <c r="X154" s="84"/>
    </row>
    <row r="155" spans="1:24" outlineLevel="1" x14ac:dyDescent="0.25">
      <c r="A155" s="3">
        <f t="shared" si="25"/>
        <v>2034</v>
      </c>
      <c r="B155" s="67">
        <f t="shared" si="26"/>
        <v>124</v>
      </c>
      <c r="C155" s="79">
        <f t="shared" si="27"/>
        <v>49035</v>
      </c>
      <c r="D155" s="80"/>
      <c r="E155" s="70"/>
      <c r="F155" s="81"/>
      <c r="G155" s="72"/>
      <c r="H155" s="73"/>
      <c r="I155" s="82"/>
      <c r="J155" s="75"/>
      <c r="K155" s="75"/>
      <c r="L155" s="18"/>
      <c r="M155" s="75"/>
      <c r="N155" s="76"/>
      <c r="O155" s="77"/>
      <c r="P155" s="89"/>
      <c r="Q155" s="83"/>
      <c r="R155" s="84"/>
      <c r="S155" s="28"/>
      <c r="T155" s="88"/>
      <c r="U155" s="28"/>
      <c r="V155" s="28"/>
      <c r="W155" s="28"/>
      <c r="X155" s="84"/>
    </row>
    <row r="156" spans="1:24" outlineLevel="1" x14ac:dyDescent="0.25">
      <c r="A156" s="3">
        <f t="shared" si="25"/>
        <v>2034</v>
      </c>
      <c r="B156" s="67">
        <f t="shared" si="26"/>
        <v>125</v>
      </c>
      <c r="C156" s="79">
        <f t="shared" si="27"/>
        <v>49065</v>
      </c>
      <c r="D156" s="80"/>
      <c r="E156" s="70"/>
      <c r="F156" s="81"/>
      <c r="G156" s="72"/>
      <c r="H156" s="73"/>
      <c r="I156" s="82"/>
      <c r="J156" s="75"/>
      <c r="K156" s="75"/>
      <c r="L156" s="18"/>
      <c r="M156" s="75"/>
      <c r="N156" s="76"/>
      <c r="O156" s="77"/>
      <c r="P156" s="89"/>
      <c r="Q156" s="83"/>
      <c r="R156" s="84"/>
      <c r="S156" s="28"/>
      <c r="T156" s="88"/>
      <c r="U156" s="28"/>
      <c r="V156" s="28"/>
      <c r="W156" s="28"/>
      <c r="X156" s="84"/>
    </row>
    <row r="157" spans="1:24" outlineLevel="1" x14ac:dyDescent="0.25">
      <c r="A157" s="3">
        <f t="shared" si="25"/>
        <v>2034</v>
      </c>
      <c r="B157" s="67">
        <f t="shared" si="26"/>
        <v>126</v>
      </c>
      <c r="C157" s="79">
        <f t="shared" si="27"/>
        <v>49096</v>
      </c>
      <c r="D157" s="80"/>
      <c r="E157" s="70"/>
      <c r="F157" s="81"/>
      <c r="G157" s="72"/>
      <c r="H157" s="73"/>
      <c r="I157" s="82"/>
      <c r="J157" s="75"/>
      <c r="K157" s="75"/>
      <c r="L157" s="18"/>
      <c r="M157" s="75"/>
      <c r="N157" s="76"/>
      <c r="O157" s="77"/>
      <c r="P157" s="89"/>
      <c r="Q157" s="83"/>
      <c r="R157" s="84"/>
      <c r="S157" s="28"/>
      <c r="T157" s="88"/>
      <c r="U157" s="28"/>
      <c r="V157" s="28"/>
      <c r="W157" s="28"/>
      <c r="X157" s="84"/>
    </row>
    <row r="158" spans="1:24" outlineLevel="1" x14ac:dyDescent="0.25">
      <c r="A158" s="3">
        <f t="shared" si="25"/>
        <v>2034</v>
      </c>
      <c r="B158" s="67">
        <f t="shared" si="26"/>
        <v>127</v>
      </c>
      <c r="C158" s="79">
        <f t="shared" si="27"/>
        <v>49126</v>
      </c>
      <c r="D158" s="80"/>
      <c r="E158" s="70"/>
      <c r="F158" s="81"/>
      <c r="G158" s="72"/>
      <c r="H158" s="73"/>
      <c r="I158" s="82"/>
      <c r="J158" s="75"/>
      <c r="K158" s="75"/>
      <c r="L158" s="18"/>
      <c r="M158" s="75"/>
      <c r="N158" s="76"/>
      <c r="O158" s="77"/>
      <c r="P158" s="89"/>
      <c r="Q158" s="83"/>
      <c r="R158" s="84"/>
      <c r="S158" s="28"/>
      <c r="T158" s="88"/>
      <c r="U158" s="28"/>
      <c r="V158" s="28"/>
      <c r="W158" s="28"/>
      <c r="X158" s="84"/>
    </row>
    <row r="159" spans="1:24" outlineLevel="1" x14ac:dyDescent="0.25">
      <c r="A159" s="3">
        <f t="shared" si="25"/>
        <v>2034</v>
      </c>
      <c r="B159" s="67">
        <f t="shared" si="26"/>
        <v>128</v>
      </c>
      <c r="C159" s="79">
        <f t="shared" si="27"/>
        <v>49157</v>
      </c>
      <c r="D159" s="80"/>
      <c r="E159" s="70"/>
      <c r="F159" s="81"/>
      <c r="G159" s="72"/>
      <c r="H159" s="73"/>
      <c r="I159" s="82"/>
      <c r="J159" s="75"/>
      <c r="K159" s="75"/>
      <c r="L159" s="18"/>
      <c r="M159" s="75"/>
      <c r="N159" s="76"/>
      <c r="O159" s="77"/>
      <c r="P159" s="89"/>
      <c r="Q159" s="83"/>
      <c r="R159" s="84"/>
      <c r="S159" s="28"/>
      <c r="T159" s="88"/>
      <c r="U159" s="28"/>
      <c r="V159" s="28"/>
      <c r="W159" s="28"/>
      <c r="X159" s="84"/>
    </row>
    <row r="160" spans="1:24" outlineLevel="1" x14ac:dyDescent="0.25">
      <c r="A160" s="3">
        <f t="shared" si="25"/>
        <v>2034</v>
      </c>
      <c r="B160" s="67">
        <f t="shared" si="26"/>
        <v>129</v>
      </c>
      <c r="C160" s="79">
        <f t="shared" si="27"/>
        <v>49188</v>
      </c>
      <c r="D160" s="80"/>
      <c r="E160" s="70"/>
      <c r="F160" s="81"/>
      <c r="G160" s="72"/>
      <c r="H160" s="73"/>
      <c r="I160" s="82"/>
      <c r="J160" s="75"/>
      <c r="K160" s="75"/>
      <c r="L160" s="18"/>
      <c r="M160" s="75"/>
      <c r="N160" s="76"/>
      <c r="O160" s="77"/>
      <c r="P160" s="89"/>
      <c r="Q160" s="83"/>
      <c r="R160" s="84"/>
      <c r="S160" s="28"/>
      <c r="T160" s="88"/>
      <c r="U160" s="28"/>
      <c r="V160" s="28"/>
      <c r="W160" s="28"/>
      <c r="X160" s="84"/>
    </row>
    <row r="161" spans="1:24" outlineLevel="1" x14ac:dyDescent="0.25">
      <c r="A161" s="3">
        <f t="shared" si="25"/>
        <v>2034</v>
      </c>
      <c r="B161" s="67">
        <f t="shared" si="26"/>
        <v>130</v>
      </c>
      <c r="C161" s="79">
        <f t="shared" si="27"/>
        <v>49218</v>
      </c>
      <c r="D161" s="80"/>
      <c r="E161" s="70"/>
      <c r="F161" s="81"/>
      <c r="G161" s="72"/>
      <c r="H161" s="73"/>
      <c r="I161" s="82"/>
      <c r="J161" s="75"/>
      <c r="K161" s="75"/>
      <c r="L161" s="18"/>
      <c r="M161" s="75"/>
      <c r="N161" s="76"/>
      <c r="O161" s="77"/>
      <c r="P161" s="89"/>
      <c r="Q161" s="83"/>
      <c r="R161" s="84"/>
      <c r="S161" s="28"/>
      <c r="T161" s="88"/>
      <c r="U161" s="28"/>
      <c r="V161" s="28"/>
      <c r="W161" s="28"/>
      <c r="X161" s="84"/>
    </row>
    <row r="162" spans="1:24" outlineLevel="1" x14ac:dyDescent="0.25">
      <c r="A162" s="3">
        <f t="shared" ref="A162:A187" si="28">YEAR(C162)</f>
        <v>2034</v>
      </c>
      <c r="B162" s="67">
        <f t="shared" ref="B162:B225" si="29">+B161+1</f>
        <v>131</v>
      </c>
      <c r="C162" s="79">
        <f t="shared" si="27"/>
        <v>49249</v>
      </c>
      <c r="D162" s="80"/>
      <c r="E162" s="70"/>
      <c r="F162" s="81"/>
      <c r="G162" s="72"/>
      <c r="H162" s="73"/>
      <c r="I162" s="82"/>
      <c r="J162" s="75"/>
      <c r="K162" s="75"/>
      <c r="L162" s="18"/>
      <c r="M162" s="75"/>
      <c r="N162" s="76"/>
      <c r="O162" s="77"/>
      <c r="P162" s="89"/>
      <c r="Q162" s="83"/>
      <c r="R162" s="84"/>
      <c r="S162" s="28"/>
      <c r="T162" s="88"/>
      <c r="U162" s="28"/>
      <c r="V162" s="28"/>
      <c r="W162" s="28"/>
      <c r="X162" s="84"/>
    </row>
    <row r="163" spans="1:24" outlineLevel="1" x14ac:dyDescent="0.25">
      <c r="A163" s="3">
        <f t="shared" si="28"/>
        <v>2034</v>
      </c>
      <c r="B163" s="67">
        <f t="shared" si="29"/>
        <v>132</v>
      </c>
      <c r="C163" s="79">
        <f t="shared" si="27"/>
        <v>49279</v>
      </c>
      <c r="D163" s="80"/>
      <c r="E163" s="70"/>
      <c r="F163" s="81"/>
      <c r="G163" s="72"/>
      <c r="H163" s="73"/>
      <c r="I163" s="82"/>
      <c r="J163" s="75"/>
      <c r="K163" s="75"/>
      <c r="L163" s="18"/>
      <c r="M163" s="75"/>
      <c r="N163" s="76"/>
      <c r="O163" s="77"/>
      <c r="P163" s="89"/>
      <c r="Q163" s="83"/>
      <c r="R163" s="84"/>
      <c r="S163" s="28"/>
      <c r="T163" s="88"/>
      <c r="U163" s="28"/>
      <c r="V163" s="28"/>
      <c r="W163" s="28"/>
      <c r="X163" s="84"/>
    </row>
    <row r="164" spans="1:24" outlineLevel="1" x14ac:dyDescent="0.25">
      <c r="A164" s="3">
        <f t="shared" si="28"/>
        <v>2035</v>
      </c>
      <c r="B164" s="67">
        <f t="shared" si="29"/>
        <v>133</v>
      </c>
      <c r="C164" s="79">
        <f t="shared" si="27"/>
        <v>49310</v>
      </c>
      <c r="D164" s="80"/>
      <c r="E164" s="70"/>
      <c r="F164" s="81"/>
      <c r="G164" s="72"/>
      <c r="H164" s="73"/>
      <c r="I164" s="82"/>
      <c r="J164" s="75"/>
      <c r="K164" s="75"/>
      <c r="L164" s="18"/>
      <c r="M164" s="75"/>
      <c r="N164" s="76"/>
      <c r="O164" s="77"/>
      <c r="P164" s="89"/>
      <c r="Q164" s="83"/>
      <c r="R164" s="84"/>
      <c r="S164" s="28"/>
      <c r="T164" s="88"/>
      <c r="U164" s="28"/>
      <c r="V164" s="28"/>
      <c r="W164" s="28"/>
      <c r="X164" s="84"/>
    </row>
    <row r="165" spans="1:24" outlineLevel="1" x14ac:dyDescent="0.25">
      <c r="A165" s="3">
        <f t="shared" si="28"/>
        <v>2035</v>
      </c>
      <c r="B165" s="67">
        <f t="shared" si="29"/>
        <v>134</v>
      </c>
      <c r="C165" s="79">
        <f t="shared" si="27"/>
        <v>49341</v>
      </c>
      <c r="D165" s="80"/>
      <c r="E165" s="70"/>
      <c r="F165" s="81"/>
      <c r="G165" s="72"/>
      <c r="H165" s="73"/>
      <c r="I165" s="82"/>
      <c r="J165" s="75"/>
      <c r="K165" s="75"/>
      <c r="L165" s="18"/>
      <c r="M165" s="75"/>
      <c r="N165" s="76"/>
      <c r="O165" s="77"/>
      <c r="P165" s="89"/>
      <c r="Q165" s="83"/>
      <c r="R165" s="84"/>
      <c r="S165" s="28"/>
      <c r="T165" s="88"/>
      <c r="U165" s="28"/>
      <c r="V165" s="28"/>
      <c r="W165" s="28"/>
      <c r="X165" s="84"/>
    </row>
    <row r="166" spans="1:24" outlineLevel="1" x14ac:dyDescent="0.25">
      <c r="A166" s="3">
        <f t="shared" si="28"/>
        <v>2035</v>
      </c>
      <c r="B166" s="67">
        <f t="shared" si="29"/>
        <v>135</v>
      </c>
      <c r="C166" s="79">
        <f t="shared" si="27"/>
        <v>49369</v>
      </c>
      <c r="D166" s="80"/>
      <c r="E166" s="70"/>
      <c r="F166" s="81"/>
      <c r="G166" s="72"/>
      <c r="H166" s="73"/>
      <c r="I166" s="82"/>
      <c r="J166" s="75"/>
      <c r="K166" s="75"/>
      <c r="L166" s="18"/>
      <c r="M166" s="75"/>
      <c r="N166" s="76"/>
      <c r="O166" s="77"/>
      <c r="P166" s="89"/>
      <c r="Q166" s="83"/>
      <c r="R166" s="84"/>
      <c r="S166" s="28"/>
      <c r="T166" s="88"/>
      <c r="U166" s="28"/>
      <c r="V166" s="28"/>
      <c r="W166" s="28"/>
      <c r="X166" s="84"/>
    </row>
    <row r="167" spans="1:24" outlineLevel="1" x14ac:dyDescent="0.25">
      <c r="A167" s="3">
        <f t="shared" si="28"/>
        <v>2035</v>
      </c>
      <c r="B167" s="67">
        <f t="shared" si="29"/>
        <v>136</v>
      </c>
      <c r="C167" s="79">
        <f t="shared" si="27"/>
        <v>49400</v>
      </c>
      <c r="D167" s="80"/>
      <c r="E167" s="70"/>
      <c r="F167" s="81"/>
      <c r="G167" s="72"/>
      <c r="H167" s="73"/>
      <c r="I167" s="82"/>
      <c r="J167" s="75"/>
      <c r="K167" s="75"/>
      <c r="L167" s="18"/>
      <c r="M167" s="75"/>
      <c r="N167" s="76"/>
      <c r="O167" s="77"/>
      <c r="P167" s="89"/>
      <c r="Q167" s="83"/>
      <c r="R167" s="84"/>
      <c r="S167" s="28"/>
      <c r="T167" s="88"/>
      <c r="U167" s="28"/>
      <c r="V167" s="28"/>
      <c r="W167" s="28"/>
      <c r="X167" s="84"/>
    </row>
    <row r="168" spans="1:24" outlineLevel="1" x14ac:dyDescent="0.25">
      <c r="A168" s="3">
        <f t="shared" si="28"/>
        <v>2035</v>
      </c>
      <c r="B168" s="67">
        <f t="shared" si="29"/>
        <v>137</v>
      </c>
      <c r="C168" s="79">
        <f t="shared" si="27"/>
        <v>49430</v>
      </c>
      <c r="D168" s="80"/>
      <c r="E168" s="70"/>
      <c r="F168" s="81"/>
      <c r="G168" s="72"/>
      <c r="H168" s="73"/>
      <c r="I168" s="82"/>
      <c r="J168" s="75"/>
      <c r="K168" s="75"/>
      <c r="L168" s="18"/>
      <c r="M168" s="75"/>
      <c r="N168" s="76"/>
      <c r="O168" s="77"/>
      <c r="P168" s="89"/>
      <c r="Q168" s="83"/>
      <c r="R168" s="84"/>
      <c r="S168" s="28"/>
      <c r="T168" s="88"/>
      <c r="U168" s="28"/>
      <c r="V168" s="28"/>
      <c r="W168" s="28"/>
      <c r="X168" s="84"/>
    </row>
    <row r="169" spans="1:24" outlineLevel="1" x14ac:dyDescent="0.25">
      <c r="A169" s="3">
        <f t="shared" si="28"/>
        <v>2035</v>
      </c>
      <c r="B169" s="67">
        <f t="shared" si="29"/>
        <v>138</v>
      </c>
      <c r="C169" s="79">
        <f t="shared" si="27"/>
        <v>49461</v>
      </c>
      <c r="D169" s="80"/>
      <c r="E169" s="70"/>
      <c r="F169" s="81"/>
      <c r="G169" s="72"/>
      <c r="H169" s="73"/>
      <c r="I169" s="82"/>
      <c r="J169" s="75"/>
      <c r="K169" s="75"/>
      <c r="L169" s="18"/>
      <c r="M169" s="75"/>
      <c r="N169" s="76"/>
      <c r="O169" s="77"/>
      <c r="P169" s="89"/>
      <c r="Q169" s="83"/>
      <c r="R169" s="84"/>
      <c r="S169" s="28"/>
      <c r="T169" s="88"/>
      <c r="U169" s="28"/>
      <c r="V169" s="28"/>
      <c r="W169" s="28"/>
      <c r="X169" s="84"/>
    </row>
    <row r="170" spans="1:24" outlineLevel="1" x14ac:dyDescent="0.25">
      <c r="A170" s="3">
        <f t="shared" si="28"/>
        <v>2035</v>
      </c>
      <c r="B170" s="67">
        <f t="shared" si="29"/>
        <v>139</v>
      </c>
      <c r="C170" s="79">
        <f t="shared" si="27"/>
        <v>49491</v>
      </c>
      <c r="D170" s="80"/>
      <c r="E170" s="70"/>
      <c r="F170" s="81"/>
      <c r="G170" s="72"/>
      <c r="H170" s="73"/>
      <c r="I170" s="82"/>
      <c r="J170" s="75"/>
      <c r="K170" s="75"/>
      <c r="L170" s="18"/>
      <c r="M170" s="75"/>
      <c r="N170" s="76"/>
      <c r="O170" s="77"/>
      <c r="P170" s="89"/>
      <c r="Q170" s="83"/>
      <c r="R170" s="84"/>
      <c r="S170" s="28"/>
      <c r="T170" s="88"/>
      <c r="U170" s="28"/>
      <c r="V170" s="28"/>
      <c r="W170" s="28"/>
      <c r="X170" s="84"/>
    </row>
    <row r="171" spans="1:24" outlineLevel="1" x14ac:dyDescent="0.25">
      <c r="A171" s="3">
        <f t="shared" si="28"/>
        <v>2035</v>
      </c>
      <c r="B171" s="67">
        <f t="shared" si="29"/>
        <v>140</v>
      </c>
      <c r="C171" s="79">
        <f t="shared" si="27"/>
        <v>49522</v>
      </c>
      <c r="D171" s="80"/>
      <c r="E171" s="70"/>
      <c r="F171" s="81"/>
      <c r="G171" s="72"/>
      <c r="H171" s="73"/>
      <c r="I171" s="82"/>
      <c r="J171" s="75"/>
      <c r="K171" s="75"/>
      <c r="L171" s="18"/>
      <c r="M171" s="75"/>
      <c r="N171" s="76"/>
      <c r="O171" s="77"/>
      <c r="P171" s="89"/>
      <c r="Q171" s="83"/>
      <c r="R171" s="84"/>
      <c r="S171" s="28"/>
      <c r="T171" s="88"/>
      <c r="U171" s="28"/>
      <c r="V171" s="28"/>
      <c r="W171" s="28"/>
      <c r="X171" s="84"/>
    </row>
    <row r="172" spans="1:24" outlineLevel="1" x14ac:dyDescent="0.25">
      <c r="A172" s="3">
        <f t="shared" si="28"/>
        <v>2035</v>
      </c>
      <c r="B172" s="67">
        <f t="shared" si="29"/>
        <v>141</v>
      </c>
      <c r="C172" s="79">
        <f t="shared" si="27"/>
        <v>49553</v>
      </c>
      <c r="D172" s="80"/>
      <c r="E172" s="70"/>
      <c r="F172" s="81"/>
      <c r="G172" s="72"/>
      <c r="H172" s="73"/>
      <c r="I172" s="82"/>
      <c r="J172" s="75"/>
      <c r="K172" s="75"/>
      <c r="L172" s="18"/>
      <c r="M172" s="75"/>
      <c r="N172" s="76"/>
      <c r="O172" s="77"/>
      <c r="P172" s="89"/>
      <c r="Q172" s="83"/>
      <c r="R172" s="84"/>
      <c r="S172" s="28"/>
      <c r="T172" s="88"/>
      <c r="U172" s="28"/>
      <c r="V172" s="28"/>
      <c r="W172" s="28"/>
      <c r="X172" s="84"/>
    </row>
    <row r="173" spans="1:24" outlineLevel="1" x14ac:dyDescent="0.25">
      <c r="A173" s="3">
        <f t="shared" si="28"/>
        <v>2035</v>
      </c>
      <c r="B173" s="67">
        <f t="shared" si="29"/>
        <v>142</v>
      </c>
      <c r="C173" s="79">
        <f t="shared" si="27"/>
        <v>49583</v>
      </c>
      <c r="D173" s="80"/>
      <c r="E173" s="70"/>
      <c r="F173" s="81"/>
      <c r="G173" s="72"/>
      <c r="H173" s="73"/>
      <c r="I173" s="82"/>
      <c r="J173" s="75"/>
      <c r="K173" s="75"/>
      <c r="L173" s="18"/>
      <c r="M173" s="75"/>
      <c r="N173" s="76"/>
      <c r="O173" s="77"/>
      <c r="P173" s="89"/>
      <c r="Q173" s="83"/>
      <c r="R173" s="84"/>
      <c r="S173" s="28"/>
      <c r="T173" s="88"/>
      <c r="U173" s="28"/>
      <c r="V173" s="28"/>
      <c r="W173" s="28"/>
      <c r="X173" s="84"/>
    </row>
    <row r="174" spans="1:24" outlineLevel="1" x14ac:dyDescent="0.25">
      <c r="A174" s="3">
        <f t="shared" si="28"/>
        <v>2035</v>
      </c>
      <c r="B174" s="67">
        <f t="shared" si="29"/>
        <v>143</v>
      </c>
      <c r="C174" s="79">
        <f t="shared" si="27"/>
        <v>49614</v>
      </c>
      <c r="D174" s="80"/>
      <c r="E174" s="70"/>
      <c r="F174" s="81"/>
      <c r="G174" s="72"/>
      <c r="H174" s="73"/>
      <c r="I174" s="82"/>
      <c r="J174" s="75"/>
      <c r="K174" s="75"/>
      <c r="L174" s="18"/>
      <c r="M174" s="75"/>
      <c r="N174" s="76"/>
      <c r="O174" s="77"/>
      <c r="P174" s="89"/>
      <c r="Q174" s="83"/>
      <c r="R174" s="84"/>
      <c r="S174" s="28"/>
      <c r="T174" s="88"/>
      <c r="U174" s="28"/>
      <c r="V174" s="28"/>
      <c r="W174" s="28"/>
      <c r="X174" s="84"/>
    </row>
    <row r="175" spans="1:24" outlineLevel="1" x14ac:dyDescent="0.25">
      <c r="A175" s="3">
        <f t="shared" si="28"/>
        <v>2035</v>
      </c>
      <c r="B175" s="67">
        <f t="shared" si="29"/>
        <v>144</v>
      </c>
      <c r="C175" s="79">
        <f t="shared" si="27"/>
        <v>49644</v>
      </c>
      <c r="D175" s="80"/>
      <c r="E175" s="70"/>
      <c r="F175" s="81"/>
      <c r="G175" s="72"/>
      <c r="H175" s="73"/>
      <c r="I175" s="82"/>
      <c r="J175" s="75"/>
      <c r="K175" s="75"/>
      <c r="L175" s="18"/>
      <c r="M175" s="75"/>
      <c r="N175" s="76"/>
      <c r="O175" s="77"/>
      <c r="P175" s="89"/>
      <c r="Q175" s="83"/>
      <c r="R175" s="84"/>
      <c r="S175" s="28"/>
      <c r="T175" s="88"/>
      <c r="U175" s="28"/>
      <c r="V175" s="28"/>
      <c r="W175" s="28"/>
      <c r="X175" s="84"/>
    </row>
    <row r="176" spans="1:24" outlineLevel="1" x14ac:dyDescent="0.25">
      <c r="A176" s="3">
        <f t="shared" si="28"/>
        <v>2036</v>
      </c>
      <c r="B176" s="67">
        <f t="shared" si="29"/>
        <v>145</v>
      </c>
      <c r="C176" s="79">
        <f t="shared" si="27"/>
        <v>49675</v>
      </c>
      <c r="D176" s="80"/>
      <c r="E176" s="70"/>
      <c r="F176" s="81"/>
      <c r="G176" s="72"/>
      <c r="H176" s="73"/>
      <c r="I176" s="82"/>
      <c r="J176" s="75"/>
      <c r="K176" s="75"/>
      <c r="L176" s="18"/>
      <c r="M176" s="75"/>
      <c r="N176" s="76"/>
      <c r="O176" s="77"/>
      <c r="P176" s="89"/>
      <c r="Q176" s="83"/>
      <c r="R176" s="84"/>
      <c r="S176" s="28"/>
      <c r="T176" s="88"/>
      <c r="U176" s="28"/>
      <c r="V176" s="28"/>
      <c r="W176" s="28"/>
      <c r="X176" s="84"/>
    </row>
    <row r="177" spans="1:24" outlineLevel="1" x14ac:dyDescent="0.25">
      <c r="A177" s="3">
        <f t="shared" si="28"/>
        <v>2036</v>
      </c>
      <c r="B177" s="67">
        <f t="shared" si="29"/>
        <v>146</v>
      </c>
      <c r="C177" s="79">
        <f t="shared" si="27"/>
        <v>49706</v>
      </c>
      <c r="D177" s="80"/>
      <c r="E177" s="70"/>
      <c r="F177" s="81"/>
      <c r="G177" s="72"/>
      <c r="H177" s="73"/>
      <c r="I177" s="82"/>
      <c r="J177" s="75"/>
      <c r="K177" s="75"/>
      <c r="L177" s="18"/>
      <c r="M177" s="75"/>
      <c r="N177" s="76"/>
      <c r="O177" s="77"/>
      <c r="P177" s="89"/>
      <c r="Q177" s="83"/>
      <c r="R177" s="84"/>
      <c r="S177" s="28"/>
      <c r="T177" s="88"/>
      <c r="U177" s="28"/>
      <c r="V177" s="28"/>
      <c r="W177" s="28"/>
      <c r="X177" s="84"/>
    </row>
    <row r="178" spans="1:24" outlineLevel="1" x14ac:dyDescent="0.25">
      <c r="A178" s="3">
        <f t="shared" si="28"/>
        <v>2036</v>
      </c>
      <c r="B178" s="67">
        <f t="shared" si="29"/>
        <v>147</v>
      </c>
      <c r="C178" s="79">
        <f t="shared" si="27"/>
        <v>49735</v>
      </c>
      <c r="D178" s="80"/>
      <c r="E178" s="70"/>
      <c r="F178" s="81"/>
      <c r="G178" s="72"/>
      <c r="H178" s="73"/>
      <c r="I178" s="82"/>
      <c r="J178" s="75"/>
      <c r="K178" s="75"/>
      <c r="L178" s="18"/>
      <c r="M178" s="75"/>
      <c r="N178" s="76"/>
      <c r="O178" s="77"/>
      <c r="P178" s="89"/>
      <c r="Q178" s="83"/>
      <c r="R178" s="84"/>
      <c r="S178" s="28"/>
      <c r="T178" s="88"/>
      <c r="U178" s="28"/>
      <c r="V178" s="28"/>
      <c r="W178" s="28"/>
      <c r="X178" s="84"/>
    </row>
    <row r="179" spans="1:24" outlineLevel="1" x14ac:dyDescent="0.25">
      <c r="A179" s="3">
        <f t="shared" si="28"/>
        <v>2036</v>
      </c>
      <c r="B179" s="67">
        <f t="shared" si="29"/>
        <v>148</v>
      </c>
      <c r="C179" s="79">
        <f t="shared" si="27"/>
        <v>49766</v>
      </c>
      <c r="D179" s="80"/>
      <c r="E179" s="70"/>
      <c r="F179" s="81"/>
      <c r="G179" s="72"/>
      <c r="H179" s="73"/>
      <c r="I179" s="82"/>
      <c r="J179" s="75"/>
      <c r="K179" s="75"/>
      <c r="L179" s="18"/>
      <c r="M179" s="75"/>
      <c r="N179" s="76"/>
      <c r="O179" s="77"/>
      <c r="P179" s="89"/>
      <c r="Q179" s="83"/>
      <c r="R179" s="84"/>
      <c r="S179" s="28"/>
      <c r="T179" s="88"/>
      <c r="U179" s="28"/>
      <c r="V179" s="28"/>
      <c r="W179" s="28"/>
      <c r="X179" s="84"/>
    </row>
    <row r="180" spans="1:24" outlineLevel="1" x14ac:dyDescent="0.25">
      <c r="A180" s="3">
        <f t="shared" si="28"/>
        <v>2036</v>
      </c>
      <c r="B180" s="67">
        <f t="shared" si="29"/>
        <v>149</v>
      </c>
      <c r="C180" s="79">
        <f t="shared" si="27"/>
        <v>49796</v>
      </c>
      <c r="D180" s="80"/>
      <c r="E180" s="70"/>
      <c r="F180" s="81"/>
      <c r="G180" s="72"/>
      <c r="H180" s="73"/>
      <c r="I180" s="82"/>
      <c r="J180" s="75"/>
      <c r="K180" s="75"/>
      <c r="L180" s="18"/>
      <c r="M180" s="75"/>
      <c r="N180" s="76"/>
      <c r="O180" s="77"/>
      <c r="P180" s="89"/>
      <c r="Q180" s="83"/>
      <c r="R180" s="84"/>
      <c r="S180" s="28"/>
      <c r="T180" s="88"/>
      <c r="U180" s="28"/>
      <c r="V180" s="28"/>
      <c r="W180" s="28"/>
      <c r="X180" s="84"/>
    </row>
    <row r="181" spans="1:24" outlineLevel="1" x14ac:dyDescent="0.25">
      <c r="A181" s="3">
        <f t="shared" si="28"/>
        <v>2036</v>
      </c>
      <c r="B181" s="67">
        <f t="shared" si="29"/>
        <v>150</v>
      </c>
      <c r="C181" s="79">
        <f t="shared" si="27"/>
        <v>49827</v>
      </c>
      <c r="D181" s="80"/>
      <c r="E181" s="70"/>
      <c r="F181" s="81"/>
      <c r="G181" s="72"/>
      <c r="H181" s="73"/>
      <c r="I181" s="82"/>
      <c r="J181" s="75"/>
      <c r="K181" s="75"/>
      <c r="L181" s="18"/>
      <c r="M181" s="75"/>
      <c r="N181" s="76"/>
      <c r="O181" s="77"/>
      <c r="P181" s="89"/>
      <c r="Q181" s="83"/>
      <c r="R181" s="84"/>
      <c r="S181" s="28"/>
      <c r="T181" s="88"/>
      <c r="U181" s="28"/>
      <c r="V181" s="28"/>
      <c r="W181" s="28"/>
      <c r="X181" s="84"/>
    </row>
    <row r="182" spans="1:24" outlineLevel="1" x14ac:dyDescent="0.25">
      <c r="A182" s="3">
        <f t="shared" si="28"/>
        <v>2036</v>
      </c>
      <c r="B182" s="67">
        <f t="shared" si="29"/>
        <v>151</v>
      </c>
      <c r="C182" s="79">
        <f t="shared" si="27"/>
        <v>49857</v>
      </c>
      <c r="D182" s="80"/>
      <c r="E182" s="70"/>
      <c r="F182" s="81"/>
      <c r="G182" s="72"/>
      <c r="H182" s="73"/>
      <c r="I182" s="82"/>
      <c r="J182" s="75"/>
      <c r="K182" s="75"/>
      <c r="L182" s="18"/>
      <c r="M182" s="75"/>
      <c r="N182" s="76"/>
      <c r="O182" s="77"/>
      <c r="P182" s="89"/>
      <c r="Q182" s="83"/>
      <c r="R182" s="84"/>
      <c r="S182" s="28"/>
      <c r="T182" s="88"/>
      <c r="U182" s="28"/>
      <c r="V182" s="28"/>
      <c r="W182" s="28"/>
      <c r="X182" s="84"/>
    </row>
    <row r="183" spans="1:24" outlineLevel="1" x14ac:dyDescent="0.25">
      <c r="A183" s="3">
        <f t="shared" si="28"/>
        <v>2036</v>
      </c>
      <c r="B183" s="67">
        <f t="shared" si="29"/>
        <v>152</v>
      </c>
      <c r="C183" s="79">
        <f t="shared" si="27"/>
        <v>49888</v>
      </c>
      <c r="D183" s="80"/>
      <c r="E183" s="70"/>
      <c r="F183" s="81"/>
      <c r="G183" s="72"/>
      <c r="H183" s="73"/>
      <c r="I183" s="82"/>
      <c r="J183" s="75"/>
      <c r="K183" s="75"/>
      <c r="L183" s="18"/>
      <c r="M183" s="75"/>
      <c r="N183" s="76"/>
      <c r="O183" s="77"/>
      <c r="P183" s="89"/>
      <c r="Q183" s="83"/>
      <c r="R183" s="84"/>
      <c r="S183" s="28"/>
      <c r="T183" s="88"/>
      <c r="U183" s="28"/>
      <c r="V183" s="28"/>
      <c r="W183" s="28"/>
      <c r="X183" s="84"/>
    </row>
    <row r="184" spans="1:24" outlineLevel="1" x14ac:dyDescent="0.25">
      <c r="A184" s="3">
        <f t="shared" si="28"/>
        <v>2036</v>
      </c>
      <c r="B184" s="67">
        <f t="shared" si="29"/>
        <v>153</v>
      </c>
      <c r="C184" s="79">
        <f t="shared" si="27"/>
        <v>49919</v>
      </c>
      <c r="D184" s="80"/>
      <c r="E184" s="70"/>
      <c r="F184" s="81"/>
      <c r="G184" s="72"/>
      <c r="H184" s="73"/>
      <c r="I184" s="82"/>
      <c r="J184" s="75"/>
      <c r="K184" s="75"/>
      <c r="L184" s="18"/>
      <c r="M184" s="75"/>
      <c r="N184" s="76"/>
      <c r="O184" s="77"/>
      <c r="P184" s="89"/>
      <c r="Q184" s="83"/>
      <c r="R184" s="84"/>
      <c r="S184" s="28"/>
      <c r="T184" s="88"/>
      <c r="U184" s="28"/>
      <c r="V184" s="28"/>
      <c r="W184" s="28"/>
      <c r="X184" s="84"/>
    </row>
    <row r="185" spans="1:24" outlineLevel="1" x14ac:dyDescent="0.25">
      <c r="A185" s="3">
        <f t="shared" si="28"/>
        <v>2036</v>
      </c>
      <c r="B185" s="67">
        <f t="shared" si="29"/>
        <v>154</v>
      </c>
      <c r="C185" s="79">
        <f t="shared" si="27"/>
        <v>49949</v>
      </c>
      <c r="D185" s="80"/>
      <c r="E185" s="70"/>
      <c r="F185" s="81"/>
      <c r="G185" s="72"/>
      <c r="H185" s="73"/>
      <c r="I185" s="82"/>
      <c r="J185" s="75"/>
      <c r="K185" s="75"/>
      <c r="L185" s="18"/>
      <c r="M185" s="75"/>
      <c r="N185" s="76"/>
      <c r="O185" s="77"/>
      <c r="P185" s="89"/>
      <c r="Q185" s="83"/>
      <c r="R185" s="84"/>
      <c r="S185" s="28"/>
      <c r="T185" s="88"/>
      <c r="U185" s="28"/>
      <c r="V185" s="28"/>
      <c r="W185" s="28"/>
      <c r="X185" s="84"/>
    </row>
    <row r="186" spans="1:24" outlineLevel="1" x14ac:dyDescent="0.25">
      <c r="A186" s="3">
        <f t="shared" si="28"/>
        <v>2036</v>
      </c>
      <c r="B186" s="67">
        <f t="shared" si="29"/>
        <v>155</v>
      </c>
      <c r="C186" s="79">
        <f t="shared" si="27"/>
        <v>49980</v>
      </c>
      <c r="D186" s="80"/>
      <c r="E186" s="70"/>
      <c r="F186" s="81"/>
      <c r="G186" s="72"/>
      <c r="H186" s="73"/>
      <c r="I186" s="82"/>
      <c r="J186" s="75"/>
      <c r="K186" s="75"/>
      <c r="L186" s="18"/>
      <c r="M186" s="75"/>
      <c r="N186" s="76"/>
      <c r="O186" s="77"/>
      <c r="P186" s="89"/>
      <c r="Q186" s="83"/>
      <c r="R186" s="84"/>
      <c r="S186" s="28"/>
      <c r="T186" s="88"/>
      <c r="U186" s="28"/>
      <c r="V186" s="28"/>
      <c r="W186" s="28"/>
      <c r="X186" s="84"/>
    </row>
    <row r="187" spans="1:24" outlineLevel="1" x14ac:dyDescent="0.25">
      <c r="A187" s="3">
        <f t="shared" si="28"/>
        <v>2036</v>
      </c>
      <c r="B187" s="67">
        <f t="shared" si="29"/>
        <v>156</v>
      </c>
      <c r="C187" s="79">
        <f t="shared" si="27"/>
        <v>50010</v>
      </c>
      <c r="D187" s="80"/>
      <c r="E187" s="70"/>
      <c r="F187" s="81"/>
      <c r="G187" s="72"/>
      <c r="H187" s="73"/>
      <c r="I187" s="82"/>
      <c r="K187" s="90"/>
      <c r="L187" s="90"/>
      <c r="M187" s="90"/>
      <c r="N187" s="76"/>
      <c r="O187" s="77"/>
      <c r="P187" s="89"/>
      <c r="Q187" s="83"/>
      <c r="R187" s="84"/>
      <c r="S187" s="28"/>
      <c r="T187" s="88"/>
      <c r="U187" s="28"/>
      <c r="V187" s="28"/>
      <c r="W187" s="28"/>
      <c r="X187" s="84"/>
    </row>
    <row r="188" spans="1:24" outlineLevel="1" x14ac:dyDescent="0.25">
      <c r="B188" s="67">
        <f t="shared" si="29"/>
        <v>157</v>
      </c>
      <c r="C188" s="79">
        <f t="shared" si="27"/>
        <v>50041</v>
      </c>
      <c r="D188" s="80"/>
      <c r="E188" s="70"/>
      <c r="F188" s="81"/>
      <c r="G188" s="72"/>
      <c r="H188" s="73"/>
      <c r="I188" s="82"/>
      <c r="K188" s="90"/>
      <c r="L188" s="90"/>
      <c r="M188" s="90"/>
      <c r="N188" s="76"/>
      <c r="O188" s="77"/>
      <c r="P188" s="89"/>
      <c r="Q188" s="83"/>
      <c r="R188" s="84"/>
      <c r="S188" s="28"/>
      <c r="T188" s="88"/>
      <c r="U188" s="28"/>
      <c r="V188" s="28"/>
      <c r="W188" s="28"/>
      <c r="X188" s="84"/>
    </row>
    <row r="189" spans="1:24" outlineLevel="1" x14ac:dyDescent="0.25">
      <c r="B189" s="67">
        <f t="shared" si="29"/>
        <v>158</v>
      </c>
      <c r="C189" s="79">
        <f t="shared" si="27"/>
        <v>50072</v>
      </c>
      <c r="D189" s="80"/>
      <c r="E189" s="70"/>
      <c r="F189" s="81"/>
      <c r="G189" s="72"/>
      <c r="H189" s="73"/>
      <c r="I189" s="82"/>
      <c r="K189" s="90"/>
      <c r="L189" s="90"/>
      <c r="M189" s="90"/>
      <c r="N189" s="76"/>
      <c r="O189" s="77"/>
      <c r="P189" s="89"/>
      <c r="Q189" s="83"/>
      <c r="R189" s="84"/>
      <c r="S189" s="28"/>
      <c r="T189" s="88"/>
      <c r="U189" s="28"/>
      <c r="V189" s="28"/>
      <c r="W189" s="28"/>
      <c r="X189" s="84"/>
    </row>
    <row r="190" spans="1:24" outlineLevel="1" x14ac:dyDescent="0.25">
      <c r="B190" s="67">
        <f t="shared" si="29"/>
        <v>159</v>
      </c>
      <c r="C190" s="79">
        <f t="shared" si="27"/>
        <v>50100</v>
      </c>
      <c r="D190" s="80"/>
      <c r="E190" s="70"/>
      <c r="F190" s="81"/>
      <c r="G190" s="72"/>
      <c r="H190" s="73"/>
      <c r="I190" s="82"/>
      <c r="K190" s="90"/>
      <c r="L190" s="90"/>
      <c r="M190" s="90"/>
      <c r="N190" s="76"/>
      <c r="O190" s="77"/>
      <c r="P190" s="89"/>
      <c r="Q190" s="83"/>
      <c r="R190" s="84"/>
      <c r="S190" s="28"/>
      <c r="T190" s="88"/>
      <c r="U190" s="28"/>
      <c r="V190" s="28"/>
      <c r="W190" s="28"/>
      <c r="X190" s="84"/>
    </row>
    <row r="191" spans="1:24" outlineLevel="1" x14ac:dyDescent="0.25">
      <c r="B191" s="67">
        <f t="shared" si="29"/>
        <v>160</v>
      </c>
      <c r="C191" s="79">
        <f t="shared" si="27"/>
        <v>50131</v>
      </c>
      <c r="D191" s="80"/>
      <c r="E191" s="70"/>
      <c r="F191" s="81"/>
      <c r="G191" s="72"/>
      <c r="H191" s="73"/>
      <c r="I191" s="82"/>
      <c r="K191" s="90"/>
      <c r="L191" s="90"/>
      <c r="M191" s="90"/>
      <c r="N191" s="76"/>
      <c r="O191" s="77"/>
      <c r="P191" s="89"/>
      <c r="Q191" s="83"/>
      <c r="R191" s="84"/>
      <c r="S191" s="28"/>
      <c r="T191" s="88"/>
      <c r="U191" s="28"/>
      <c r="V191" s="28"/>
      <c r="W191" s="28"/>
      <c r="X191" s="84"/>
    </row>
    <row r="192" spans="1:24" outlineLevel="1" x14ac:dyDescent="0.25">
      <c r="B192" s="67">
        <f t="shared" si="29"/>
        <v>161</v>
      </c>
      <c r="C192" s="79">
        <f t="shared" si="27"/>
        <v>50161</v>
      </c>
      <c r="D192" s="80"/>
      <c r="E192" s="70"/>
      <c r="F192" s="81"/>
      <c r="G192" s="72"/>
      <c r="H192" s="73"/>
      <c r="I192" s="82"/>
      <c r="K192" s="90"/>
      <c r="L192" s="90"/>
      <c r="M192" s="90"/>
      <c r="N192" s="76"/>
      <c r="O192" s="77"/>
      <c r="P192" s="89"/>
      <c r="Q192" s="83"/>
      <c r="R192" s="84"/>
      <c r="S192" s="28"/>
      <c r="T192" s="88"/>
      <c r="U192" s="28"/>
      <c r="V192" s="28"/>
      <c r="W192" s="28"/>
      <c r="X192" s="84"/>
    </row>
    <row r="193" spans="2:24" outlineLevel="1" x14ac:dyDescent="0.25">
      <c r="B193" s="67">
        <f t="shared" si="29"/>
        <v>162</v>
      </c>
      <c r="C193" s="79">
        <f t="shared" si="27"/>
        <v>50192</v>
      </c>
      <c r="D193" s="80"/>
      <c r="E193" s="70"/>
      <c r="F193" s="81"/>
      <c r="G193" s="72"/>
      <c r="H193" s="73"/>
      <c r="I193" s="82"/>
      <c r="K193" s="90"/>
      <c r="L193" s="90"/>
      <c r="M193" s="90"/>
      <c r="N193" s="76"/>
      <c r="O193" s="77"/>
      <c r="P193" s="89"/>
      <c r="Q193" s="83"/>
      <c r="R193" s="84"/>
      <c r="S193" s="28"/>
      <c r="T193" s="88"/>
      <c r="U193" s="28"/>
      <c r="V193" s="28"/>
      <c r="W193" s="28"/>
      <c r="X193" s="84"/>
    </row>
    <row r="194" spans="2:24" outlineLevel="1" x14ac:dyDescent="0.25">
      <c r="B194" s="67">
        <f t="shared" si="29"/>
        <v>163</v>
      </c>
      <c r="C194" s="79">
        <f t="shared" si="27"/>
        <v>50222</v>
      </c>
      <c r="D194" s="80"/>
      <c r="E194" s="70"/>
      <c r="F194" s="81"/>
      <c r="G194" s="72"/>
      <c r="H194" s="73"/>
      <c r="I194" s="82"/>
      <c r="K194" s="90"/>
      <c r="L194" s="90"/>
      <c r="M194" s="90"/>
      <c r="N194" s="76"/>
      <c r="O194" s="77"/>
      <c r="P194" s="89"/>
      <c r="Q194" s="83"/>
      <c r="R194" s="84"/>
      <c r="S194" s="28"/>
      <c r="T194" s="88"/>
      <c r="U194" s="28"/>
      <c r="V194" s="28"/>
      <c r="W194" s="28"/>
      <c r="X194" s="84"/>
    </row>
    <row r="195" spans="2:24" outlineLevel="1" x14ac:dyDescent="0.25">
      <c r="B195" s="67">
        <f t="shared" si="29"/>
        <v>164</v>
      </c>
      <c r="C195" s="79">
        <f t="shared" si="27"/>
        <v>50253</v>
      </c>
      <c r="D195" s="80"/>
      <c r="E195" s="70"/>
      <c r="F195" s="81"/>
      <c r="G195" s="72"/>
      <c r="H195" s="73"/>
      <c r="I195" s="82"/>
      <c r="K195" s="90"/>
      <c r="L195" s="90"/>
      <c r="M195" s="90"/>
      <c r="N195" s="76"/>
      <c r="O195" s="77"/>
      <c r="P195" s="89"/>
      <c r="Q195" s="83"/>
      <c r="R195" s="84"/>
      <c r="S195" s="28"/>
      <c r="T195" s="88"/>
      <c r="U195" s="28"/>
      <c r="V195" s="28"/>
      <c r="W195" s="28"/>
      <c r="X195" s="84"/>
    </row>
    <row r="196" spans="2:24" outlineLevel="1" x14ac:dyDescent="0.25">
      <c r="B196" s="67">
        <f t="shared" si="29"/>
        <v>165</v>
      </c>
      <c r="C196" s="79">
        <f t="shared" si="27"/>
        <v>50284</v>
      </c>
      <c r="D196" s="80"/>
      <c r="E196" s="70"/>
      <c r="F196" s="81"/>
      <c r="G196" s="72"/>
      <c r="H196" s="73"/>
      <c r="I196" s="82"/>
      <c r="K196" s="90"/>
      <c r="L196" s="90"/>
      <c r="M196" s="90"/>
      <c r="N196" s="76"/>
      <c r="O196" s="77"/>
      <c r="P196" s="89"/>
      <c r="Q196" s="83"/>
      <c r="R196" s="84"/>
      <c r="S196" s="28"/>
      <c r="T196" s="88"/>
      <c r="U196" s="28"/>
      <c r="V196" s="28"/>
      <c r="W196" s="28"/>
      <c r="X196" s="84"/>
    </row>
    <row r="197" spans="2:24" outlineLevel="1" x14ac:dyDescent="0.25">
      <c r="B197" s="67">
        <f t="shared" si="29"/>
        <v>166</v>
      </c>
      <c r="C197" s="79">
        <f t="shared" si="27"/>
        <v>50314</v>
      </c>
      <c r="D197" s="80"/>
      <c r="E197" s="70"/>
      <c r="F197" s="81"/>
      <c r="G197" s="72"/>
      <c r="H197" s="73"/>
      <c r="I197" s="82"/>
      <c r="K197" s="90"/>
      <c r="L197" s="90"/>
      <c r="M197" s="90"/>
      <c r="N197" s="76"/>
      <c r="O197" s="77"/>
      <c r="P197" s="89"/>
      <c r="Q197" s="83"/>
      <c r="R197" s="84"/>
      <c r="S197" s="28"/>
      <c r="T197" s="88"/>
      <c r="U197" s="28"/>
      <c r="V197" s="28"/>
      <c r="W197" s="28"/>
      <c r="X197" s="84"/>
    </row>
    <row r="198" spans="2:24" outlineLevel="1" x14ac:dyDescent="0.25">
      <c r="B198" s="67">
        <f t="shared" si="29"/>
        <v>167</v>
      </c>
      <c r="C198" s="79">
        <f t="shared" si="27"/>
        <v>50345</v>
      </c>
      <c r="D198" s="80"/>
      <c r="E198" s="70"/>
      <c r="F198" s="81"/>
      <c r="G198" s="72"/>
      <c r="H198" s="73"/>
      <c r="I198" s="82"/>
      <c r="K198" s="90"/>
      <c r="L198" s="90"/>
      <c r="M198" s="90"/>
      <c r="N198" s="76"/>
      <c r="O198" s="77"/>
      <c r="P198" s="89"/>
      <c r="Q198" s="83"/>
      <c r="R198" s="84"/>
      <c r="S198" s="28"/>
      <c r="T198" s="88"/>
      <c r="U198" s="28"/>
      <c r="V198" s="28"/>
      <c r="W198" s="28"/>
      <c r="X198" s="84"/>
    </row>
    <row r="199" spans="2:24" outlineLevel="1" x14ac:dyDescent="0.25">
      <c r="B199" s="67">
        <f t="shared" si="29"/>
        <v>168</v>
      </c>
      <c r="C199" s="79">
        <f t="shared" si="27"/>
        <v>50375</v>
      </c>
      <c r="D199" s="80"/>
      <c r="E199" s="70"/>
      <c r="F199" s="81"/>
      <c r="G199" s="72"/>
      <c r="H199" s="73"/>
      <c r="I199" s="82"/>
      <c r="K199" s="90"/>
      <c r="L199" s="90"/>
      <c r="M199" s="90"/>
      <c r="N199" s="76"/>
      <c r="O199" s="77"/>
      <c r="P199" s="89"/>
      <c r="Q199" s="83"/>
      <c r="R199" s="84"/>
      <c r="S199" s="28"/>
      <c r="T199" s="88"/>
      <c r="U199" s="28"/>
      <c r="V199" s="28"/>
      <c r="W199" s="28"/>
      <c r="X199" s="84"/>
    </row>
    <row r="200" spans="2:24" outlineLevel="1" x14ac:dyDescent="0.25">
      <c r="B200" s="67">
        <f t="shared" si="29"/>
        <v>169</v>
      </c>
      <c r="C200" s="79">
        <f t="shared" si="27"/>
        <v>50406</v>
      </c>
      <c r="D200" s="80"/>
      <c r="E200" s="70"/>
      <c r="F200" s="81"/>
      <c r="G200" s="72"/>
      <c r="H200" s="73"/>
      <c r="I200" s="82"/>
      <c r="K200" s="90"/>
      <c r="L200" s="90"/>
      <c r="M200" s="90"/>
      <c r="N200" s="76"/>
      <c r="O200" s="77"/>
      <c r="P200" s="89"/>
      <c r="Q200" s="83"/>
      <c r="R200" s="84"/>
      <c r="S200" s="28"/>
      <c r="T200" s="88"/>
      <c r="U200" s="28"/>
      <c r="V200" s="28"/>
      <c r="W200" s="28"/>
      <c r="X200" s="84"/>
    </row>
    <row r="201" spans="2:24" outlineLevel="1" x14ac:dyDescent="0.25">
      <c r="B201" s="67">
        <f t="shared" si="29"/>
        <v>170</v>
      </c>
      <c r="C201" s="79">
        <f t="shared" si="27"/>
        <v>50437</v>
      </c>
      <c r="D201" s="80"/>
      <c r="E201" s="70"/>
      <c r="F201" s="81"/>
      <c r="G201" s="72"/>
      <c r="H201" s="73"/>
      <c r="I201" s="82"/>
      <c r="K201" s="90"/>
      <c r="L201" s="90"/>
      <c r="M201" s="90"/>
      <c r="N201" s="76"/>
      <c r="O201" s="77"/>
      <c r="P201" s="89"/>
      <c r="Q201" s="83"/>
      <c r="R201" s="84"/>
      <c r="S201" s="28"/>
      <c r="T201" s="88"/>
      <c r="U201" s="28"/>
      <c r="V201" s="28"/>
      <c r="W201" s="28"/>
      <c r="X201" s="84"/>
    </row>
    <row r="202" spans="2:24" outlineLevel="1" x14ac:dyDescent="0.25">
      <c r="B202" s="67">
        <f t="shared" si="29"/>
        <v>171</v>
      </c>
      <c r="C202" s="79">
        <f t="shared" si="27"/>
        <v>50465</v>
      </c>
      <c r="D202" s="80"/>
      <c r="E202" s="70"/>
      <c r="F202" s="81"/>
      <c r="G202" s="72"/>
      <c r="H202" s="73"/>
      <c r="I202" s="82"/>
      <c r="K202" s="90"/>
      <c r="L202" s="90"/>
      <c r="M202" s="90"/>
      <c r="N202" s="76"/>
      <c r="O202" s="77"/>
      <c r="P202" s="89"/>
      <c r="Q202" s="83"/>
      <c r="R202" s="84"/>
      <c r="S202" s="28"/>
      <c r="T202" s="88"/>
      <c r="U202" s="28"/>
      <c r="V202" s="28"/>
      <c r="W202" s="28"/>
      <c r="X202" s="84"/>
    </row>
    <row r="203" spans="2:24" outlineLevel="1" x14ac:dyDescent="0.25">
      <c r="B203" s="67">
        <f t="shared" si="29"/>
        <v>172</v>
      </c>
      <c r="C203" s="79">
        <f t="shared" si="27"/>
        <v>50496</v>
      </c>
      <c r="D203" s="80"/>
      <c r="E203" s="70"/>
      <c r="F203" s="81"/>
      <c r="G203" s="72"/>
      <c r="H203" s="73"/>
      <c r="I203" s="82"/>
      <c r="K203" s="90"/>
      <c r="L203" s="90"/>
      <c r="M203" s="90"/>
      <c r="N203" s="76"/>
      <c r="O203" s="77"/>
      <c r="P203" s="89"/>
      <c r="Q203" s="83"/>
      <c r="R203" s="84"/>
      <c r="S203" s="28"/>
      <c r="T203" s="88"/>
      <c r="U203" s="28"/>
      <c r="V203" s="28"/>
      <c r="W203" s="28"/>
      <c r="X203" s="84"/>
    </row>
    <row r="204" spans="2:24" outlineLevel="1" x14ac:dyDescent="0.25">
      <c r="B204" s="67">
        <f t="shared" si="29"/>
        <v>173</v>
      </c>
      <c r="C204" s="79">
        <f t="shared" si="27"/>
        <v>50526</v>
      </c>
      <c r="D204" s="80"/>
      <c r="E204" s="70"/>
      <c r="F204" s="81"/>
      <c r="G204" s="72"/>
      <c r="H204" s="73"/>
      <c r="I204" s="82"/>
      <c r="K204" s="90"/>
      <c r="L204" s="90"/>
      <c r="M204" s="90"/>
      <c r="N204" s="76"/>
      <c r="O204" s="77"/>
      <c r="P204" s="89"/>
      <c r="Q204" s="83"/>
      <c r="R204" s="84"/>
      <c r="S204" s="28"/>
      <c r="T204" s="88"/>
      <c r="U204" s="28"/>
      <c r="V204" s="28"/>
      <c r="W204" s="28"/>
      <c r="X204" s="84"/>
    </row>
    <row r="205" spans="2:24" outlineLevel="1" x14ac:dyDescent="0.25">
      <c r="B205" s="67">
        <f t="shared" si="29"/>
        <v>174</v>
      </c>
      <c r="C205" s="79">
        <f t="shared" si="27"/>
        <v>50557</v>
      </c>
      <c r="D205" s="80"/>
      <c r="E205" s="70"/>
      <c r="F205" s="81"/>
      <c r="G205" s="72"/>
      <c r="H205" s="73"/>
      <c r="I205" s="82"/>
      <c r="K205" s="90"/>
      <c r="L205" s="90"/>
      <c r="M205" s="90"/>
      <c r="N205" s="76"/>
      <c r="O205" s="77"/>
      <c r="P205" s="89"/>
      <c r="Q205" s="83"/>
      <c r="R205" s="84"/>
      <c r="S205" s="28"/>
      <c r="T205" s="88"/>
      <c r="U205" s="28"/>
      <c r="V205" s="28"/>
      <c r="W205" s="28"/>
      <c r="X205" s="84"/>
    </row>
    <row r="206" spans="2:24" outlineLevel="1" x14ac:dyDescent="0.25">
      <c r="B206" s="67">
        <f t="shared" si="29"/>
        <v>175</v>
      </c>
      <c r="C206" s="79">
        <f t="shared" si="27"/>
        <v>50587</v>
      </c>
      <c r="D206" s="80"/>
      <c r="E206" s="70"/>
      <c r="F206" s="81"/>
      <c r="G206" s="72"/>
      <c r="H206" s="73"/>
      <c r="I206" s="82"/>
      <c r="K206" s="90"/>
      <c r="L206" s="90"/>
      <c r="M206" s="90"/>
      <c r="N206" s="76"/>
      <c r="O206" s="77"/>
      <c r="P206" s="89"/>
      <c r="Q206" s="83"/>
      <c r="R206" s="84"/>
      <c r="S206" s="28"/>
      <c r="T206" s="88"/>
      <c r="U206" s="28"/>
      <c r="V206" s="28"/>
      <c r="W206" s="28"/>
      <c r="X206" s="84"/>
    </row>
    <row r="207" spans="2:24" outlineLevel="1" x14ac:dyDescent="0.25">
      <c r="B207" s="67">
        <f t="shared" si="29"/>
        <v>176</v>
      </c>
      <c r="C207" s="79">
        <f t="shared" si="27"/>
        <v>50618</v>
      </c>
      <c r="D207" s="80"/>
      <c r="E207" s="70"/>
      <c r="F207" s="81"/>
      <c r="G207" s="72"/>
      <c r="H207" s="73"/>
      <c r="I207" s="82"/>
      <c r="K207" s="90"/>
      <c r="L207" s="90"/>
      <c r="M207" s="90"/>
      <c r="N207" s="76"/>
      <c r="O207" s="77"/>
      <c r="P207" s="89"/>
      <c r="Q207" s="83"/>
      <c r="R207" s="84"/>
      <c r="S207" s="28"/>
      <c r="T207" s="88"/>
      <c r="U207" s="28"/>
      <c r="V207" s="28"/>
      <c r="W207" s="28"/>
      <c r="X207" s="84"/>
    </row>
    <row r="208" spans="2:24" outlineLevel="1" x14ac:dyDescent="0.25">
      <c r="B208" s="67">
        <f t="shared" si="29"/>
        <v>177</v>
      </c>
      <c r="C208" s="79">
        <f t="shared" si="27"/>
        <v>50649</v>
      </c>
      <c r="D208" s="80"/>
      <c r="E208" s="70"/>
      <c r="F208" s="81"/>
      <c r="G208" s="72"/>
      <c r="H208" s="73"/>
      <c r="I208" s="82"/>
      <c r="K208" s="90"/>
      <c r="L208" s="90"/>
      <c r="M208" s="90"/>
      <c r="N208" s="76"/>
      <c r="O208" s="77"/>
      <c r="P208" s="89"/>
      <c r="Q208" s="83"/>
      <c r="R208" s="84"/>
      <c r="S208" s="28"/>
      <c r="T208" s="88"/>
      <c r="U208" s="28"/>
      <c r="V208" s="28"/>
      <c r="W208" s="28"/>
      <c r="X208" s="84"/>
    </row>
    <row r="209" spans="2:24" outlineLevel="1" x14ac:dyDescent="0.25">
      <c r="B209" s="67">
        <f t="shared" si="29"/>
        <v>178</v>
      </c>
      <c r="C209" s="79">
        <f t="shared" si="27"/>
        <v>50679</v>
      </c>
      <c r="D209" s="80"/>
      <c r="E209" s="70"/>
      <c r="F209" s="81"/>
      <c r="G209" s="72"/>
      <c r="H209" s="73"/>
      <c r="I209" s="82"/>
      <c r="K209" s="90"/>
      <c r="L209" s="90"/>
      <c r="M209" s="90"/>
      <c r="N209" s="76"/>
      <c r="O209" s="77"/>
      <c r="P209" s="89"/>
      <c r="Q209" s="83"/>
      <c r="R209" s="84"/>
      <c r="S209" s="28"/>
      <c r="T209" s="88"/>
      <c r="U209" s="28"/>
      <c r="V209" s="28"/>
      <c r="W209" s="28"/>
      <c r="X209" s="84"/>
    </row>
    <row r="210" spans="2:24" outlineLevel="1" x14ac:dyDescent="0.25">
      <c r="B210" s="67">
        <f t="shared" si="29"/>
        <v>179</v>
      </c>
      <c r="C210" s="79">
        <f t="shared" si="27"/>
        <v>50710</v>
      </c>
      <c r="D210" s="80"/>
      <c r="E210" s="70"/>
      <c r="F210" s="81"/>
      <c r="G210" s="72"/>
      <c r="H210" s="73"/>
      <c r="I210" s="82"/>
      <c r="K210" s="90"/>
      <c r="L210" s="90"/>
      <c r="M210" s="90"/>
      <c r="N210" s="76"/>
      <c r="O210" s="77"/>
      <c r="P210" s="89"/>
      <c r="Q210" s="83"/>
      <c r="R210" s="84"/>
      <c r="S210" s="28"/>
      <c r="T210" s="88"/>
      <c r="U210" s="28"/>
      <c r="V210" s="28"/>
      <c r="W210" s="28"/>
      <c r="X210" s="84"/>
    </row>
    <row r="211" spans="2:24" outlineLevel="1" x14ac:dyDescent="0.25">
      <c r="B211" s="67">
        <f t="shared" si="29"/>
        <v>180</v>
      </c>
      <c r="C211" s="79">
        <f t="shared" si="27"/>
        <v>50740</v>
      </c>
      <c r="D211" s="80"/>
      <c r="E211" s="70"/>
      <c r="F211" s="81"/>
      <c r="G211" s="72"/>
      <c r="H211" s="73"/>
      <c r="I211" s="82"/>
      <c r="K211" s="90"/>
      <c r="L211" s="90"/>
      <c r="M211" s="90"/>
      <c r="N211" s="76"/>
      <c r="O211" s="77"/>
      <c r="P211" s="89"/>
      <c r="Q211" s="83"/>
      <c r="R211" s="84"/>
      <c r="S211" s="28"/>
      <c r="T211" s="88"/>
      <c r="U211" s="28"/>
      <c r="V211" s="28"/>
      <c r="W211" s="28"/>
      <c r="X211" s="84"/>
    </row>
    <row r="212" spans="2:24" outlineLevel="1" x14ac:dyDescent="0.25">
      <c r="B212" s="67">
        <f t="shared" si="29"/>
        <v>181</v>
      </c>
      <c r="C212" s="79">
        <f t="shared" si="27"/>
        <v>50771</v>
      </c>
      <c r="D212" s="80"/>
      <c r="E212" s="70"/>
      <c r="F212" s="81"/>
      <c r="G212" s="72"/>
      <c r="H212" s="73"/>
      <c r="I212" s="82"/>
      <c r="K212" s="90"/>
      <c r="L212" s="90"/>
      <c r="M212" s="90"/>
      <c r="N212" s="76"/>
      <c r="O212" s="77"/>
      <c r="P212" s="89"/>
      <c r="Q212" s="83"/>
      <c r="R212" s="84"/>
      <c r="S212" s="28"/>
      <c r="T212" s="88"/>
      <c r="U212" s="28"/>
      <c r="V212" s="28"/>
      <c r="W212" s="28"/>
      <c r="X212" s="84"/>
    </row>
    <row r="213" spans="2:24" outlineLevel="1" x14ac:dyDescent="0.25">
      <c r="B213" s="67">
        <f t="shared" si="29"/>
        <v>182</v>
      </c>
      <c r="C213" s="79">
        <f t="shared" ref="C213:C276" si="30">DATE(YEAR(C212),MONTH(C212)+1,DAY(C212))</f>
        <v>50802</v>
      </c>
      <c r="D213" s="80"/>
      <c r="E213" s="70"/>
      <c r="F213" s="81"/>
      <c r="G213" s="72"/>
      <c r="H213" s="73"/>
      <c r="I213" s="82"/>
      <c r="K213" s="90"/>
      <c r="L213" s="90"/>
      <c r="M213" s="90"/>
      <c r="N213" s="76"/>
      <c r="O213" s="77"/>
      <c r="P213" s="89"/>
      <c r="Q213" s="83"/>
      <c r="R213" s="84"/>
      <c r="S213" s="28"/>
      <c r="T213" s="88"/>
      <c r="U213" s="28"/>
      <c r="V213" s="28"/>
      <c r="W213" s="28"/>
      <c r="X213" s="84"/>
    </row>
    <row r="214" spans="2:24" outlineLevel="1" x14ac:dyDescent="0.25">
      <c r="B214" s="67">
        <f t="shared" si="29"/>
        <v>183</v>
      </c>
      <c r="C214" s="79">
        <f t="shared" si="30"/>
        <v>50830</v>
      </c>
      <c r="D214" s="80"/>
      <c r="E214" s="70"/>
      <c r="F214" s="81"/>
      <c r="G214" s="72"/>
      <c r="H214" s="73"/>
      <c r="I214" s="82"/>
      <c r="K214" s="90"/>
      <c r="L214" s="90"/>
      <c r="M214" s="90"/>
      <c r="N214" s="76"/>
      <c r="O214" s="77"/>
      <c r="P214" s="89"/>
      <c r="Q214" s="83"/>
      <c r="R214" s="84"/>
      <c r="S214" s="28"/>
      <c r="T214" s="88"/>
      <c r="U214" s="28"/>
      <c r="V214" s="28"/>
      <c r="W214" s="28"/>
      <c r="X214" s="84"/>
    </row>
    <row r="215" spans="2:24" outlineLevel="1" x14ac:dyDescent="0.25">
      <c r="B215" s="67">
        <f t="shared" si="29"/>
        <v>184</v>
      </c>
      <c r="C215" s="79">
        <f t="shared" si="30"/>
        <v>50861</v>
      </c>
      <c r="D215" s="80"/>
      <c r="E215" s="70"/>
      <c r="F215" s="81"/>
      <c r="G215" s="72"/>
      <c r="H215" s="73"/>
      <c r="I215" s="82"/>
      <c r="K215" s="90"/>
      <c r="L215" s="90"/>
      <c r="M215" s="90"/>
      <c r="N215" s="76"/>
      <c r="O215" s="77"/>
      <c r="P215" s="89"/>
      <c r="Q215" s="83"/>
      <c r="R215" s="84"/>
      <c r="S215" s="28"/>
      <c r="T215" s="88"/>
      <c r="U215" s="28"/>
      <c r="V215" s="28"/>
      <c r="W215" s="28"/>
      <c r="X215" s="84"/>
    </row>
    <row r="216" spans="2:24" outlineLevel="1" x14ac:dyDescent="0.25">
      <c r="B216" s="67">
        <f t="shared" si="29"/>
        <v>185</v>
      </c>
      <c r="C216" s="79">
        <f t="shared" si="30"/>
        <v>50891</v>
      </c>
      <c r="D216" s="80"/>
      <c r="E216" s="70"/>
      <c r="F216" s="81"/>
      <c r="G216" s="72"/>
      <c r="H216" s="73"/>
      <c r="I216" s="82"/>
      <c r="K216" s="90"/>
      <c r="L216" s="90"/>
      <c r="M216" s="90"/>
      <c r="N216" s="76"/>
      <c r="O216" s="77"/>
      <c r="P216" s="89"/>
      <c r="Q216" s="83"/>
      <c r="R216" s="84"/>
      <c r="S216" s="28"/>
      <c r="T216" s="88"/>
      <c r="U216" s="28"/>
      <c r="V216" s="28"/>
      <c r="W216" s="28"/>
      <c r="X216" s="84"/>
    </row>
    <row r="217" spans="2:24" outlineLevel="1" x14ac:dyDescent="0.25">
      <c r="B217" s="67">
        <f t="shared" si="29"/>
        <v>186</v>
      </c>
      <c r="C217" s="79">
        <f t="shared" si="30"/>
        <v>50922</v>
      </c>
      <c r="D217" s="80"/>
      <c r="E217" s="70"/>
      <c r="F217" s="81"/>
      <c r="G217" s="72"/>
      <c r="H217" s="73"/>
      <c r="I217" s="82"/>
      <c r="K217" s="90"/>
      <c r="L217" s="90"/>
      <c r="M217" s="90"/>
      <c r="N217" s="76"/>
      <c r="O217" s="77"/>
      <c r="P217" s="89"/>
      <c r="Q217" s="83"/>
      <c r="R217" s="84"/>
      <c r="S217" s="28"/>
      <c r="T217" s="88"/>
      <c r="U217" s="28"/>
      <c r="V217" s="28"/>
      <c r="W217" s="28"/>
      <c r="X217" s="84"/>
    </row>
    <row r="218" spans="2:24" outlineLevel="1" x14ac:dyDescent="0.25">
      <c r="B218" s="67">
        <f t="shared" si="29"/>
        <v>187</v>
      </c>
      <c r="C218" s="79">
        <f t="shared" si="30"/>
        <v>50952</v>
      </c>
      <c r="D218" s="80"/>
      <c r="E218" s="70"/>
      <c r="F218" s="81"/>
      <c r="G218" s="72"/>
      <c r="H218" s="73"/>
      <c r="I218" s="82"/>
      <c r="K218" s="90"/>
      <c r="L218" s="90"/>
      <c r="M218" s="90"/>
      <c r="N218" s="76"/>
      <c r="O218" s="77"/>
      <c r="P218" s="89"/>
      <c r="Q218" s="83"/>
      <c r="R218" s="84"/>
      <c r="S218" s="28"/>
      <c r="T218" s="88"/>
      <c r="U218" s="28"/>
      <c r="V218" s="28"/>
      <c r="W218" s="28"/>
      <c r="X218" s="84"/>
    </row>
    <row r="219" spans="2:24" outlineLevel="1" x14ac:dyDescent="0.25">
      <c r="B219" s="67">
        <f t="shared" si="29"/>
        <v>188</v>
      </c>
      <c r="C219" s="79">
        <f t="shared" si="30"/>
        <v>50983</v>
      </c>
      <c r="D219" s="80"/>
      <c r="E219" s="70"/>
      <c r="F219" s="81"/>
      <c r="G219" s="72"/>
      <c r="H219" s="73"/>
      <c r="I219" s="82"/>
      <c r="K219" s="90"/>
      <c r="L219" s="90"/>
      <c r="M219" s="90"/>
      <c r="N219" s="76"/>
      <c r="O219" s="77"/>
      <c r="P219" s="89"/>
      <c r="Q219" s="83"/>
      <c r="R219" s="84"/>
      <c r="S219" s="28"/>
      <c r="T219" s="88"/>
      <c r="U219" s="28"/>
      <c r="V219" s="28"/>
      <c r="W219" s="28"/>
      <c r="X219" s="84"/>
    </row>
    <row r="220" spans="2:24" outlineLevel="1" x14ac:dyDescent="0.25">
      <c r="B220" s="67">
        <f t="shared" si="29"/>
        <v>189</v>
      </c>
      <c r="C220" s="79">
        <f t="shared" si="30"/>
        <v>51014</v>
      </c>
      <c r="D220" s="80"/>
      <c r="E220" s="70"/>
      <c r="F220" s="81"/>
      <c r="G220" s="72"/>
      <c r="H220" s="73"/>
      <c r="I220" s="82"/>
      <c r="K220" s="90"/>
      <c r="L220" s="90"/>
      <c r="M220" s="90"/>
      <c r="N220" s="76"/>
      <c r="O220" s="77"/>
      <c r="P220" s="89"/>
      <c r="Q220" s="83"/>
      <c r="R220" s="84"/>
      <c r="S220" s="28"/>
      <c r="T220" s="88"/>
      <c r="U220" s="28"/>
      <c r="V220" s="28"/>
      <c r="W220" s="28"/>
      <c r="X220" s="84"/>
    </row>
    <row r="221" spans="2:24" outlineLevel="1" x14ac:dyDescent="0.25">
      <c r="B221" s="67">
        <f t="shared" si="29"/>
        <v>190</v>
      </c>
      <c r="C221" s="79">
        <f t="shared" si="30"/>
        <v>51044</v>
      </c>
      <c r="D221" s="80"/>
      <c r="E221" s="70"/>
      <c r="F221" s="81"/>
      <c r="G221" s="72"/>
      <c r="H221" s="73"/>
      <c r="I221" s="82"/>
      <c r="K221" s="90"/>
      <c r="L221" s="90"/>
      <c r="M221" s="90"/>
      <c r="N221" s="76"/>
      <c r="O221" s="77"/>
      <c r="P221" s="89"/>
      <c r="Q221" s="83"/>
      <c r="R221" s="84"/>
      <c r="S221" s="28"/>
      <c r="T221" s="88"/>
      <c r="U221" s="28"/>
      <c r="V221" s="28"/>
      <c r="W221" s="28"/>
      <c r="X221" s="84"/>
    </row>
    <row r="222" spans="2:24" outlineLevel="1" x14ac:dyDescent="0.25">
      <c r="B222" s="67">
        <f t="shared" si="29"/>
        <v>191</v>
      </c>
      <c r="C222" s="79">
        <f t="shared" si="30"/>
        <v>51075</v>
      </c>
      <c r="D222" s="80"/>
      <c r="E222" s="70"/>
      <c r="F222" s="81"/>
      <c r="G222" s="72"/>
      <c r="H222" s="73"/>
      <c r="I222" s="82"/>
      <c r="K222" s="90"/>
      <c r="L222" s="90"/>
      <c r="M222" s="90"/>
      <c r="N222" s="76"/>
      <c r="O222" s="77"/>
      <c r="P222" s="89"/>
      <c r="Q222" s="83"/>
      <c r="R222" s="84"/>
      <c r="S222" s="28"/>
      <c r="T222" s="88"/>
      <c r="U222" s="28"/>
      <c r="V222" s="28"/>
      <c r="W222" s="28"/>
      <c r="X222" s="84"/>
    </row>
    <row r="223" spans="2:24" outlineLevel="1" x14ac:dyDescent="0.25">
      <c r="B223" s="67">
        <f t="shared" si="29"/>
        <v>192</v>
      </c>
      <c r="C223" s="79">
        <f t="shared" si="30"/>
        <v>51105</v>
      </c>
      <c r="D223" s="80"/>
      <c r="E223" s="70"/>
      <c r="F223" s="81"/>
      <c r="G223" s="72"/>
      <c r="H223" s="73"/>
      <c r="I223" s="82"/>
      <c r="K223" s="90"/>
      <c r="L223" s="90"/>
      <c r="M223" s="90"/>
      <c r="N223" s="76"/>
      <c r="O223" s="77"/>
      <c r="P223" s="89"/>
      <c r="Q223" s="83"/>
      <c r="R223" s="84"/>
      <c r="S223" s="28"/>
      <c r="T223" s="88"/>
      <c r="U223" s="28"/>
      <c r="V223" s="28"/>
      <c r="W223" s="28"/>
      <c r="X223" s="84"/>
    </row>
    <row r="224" spans="2:24" outlineLevel="1" x14ac:dyDescent="0.25">
      <c r="B224" s="67">
        <f t="shared" si="29"/>
        <v>193</v>
      </c>
      <c r="C224" s="79">
        <f t="shared" si="30"/>
        <v>51136</v>
      </c>
      <c r="D224" s="80"/>
      <c r="E224" s="70"/>
      <c r="F224" s="81"/>
      <c r="G224" s="72"/>
      <c r="H224" s="73"/>
      <c r="I224" s="82"/>
      <c r="K224" s="90"/>
      <c r="L224" s="90"/>
      <c r="M224" s="90"/>
      <c r="N224" s="76"/>
      <c r="O224" s="77"/>
      <c r="P224" s="89"/>
      <c r="Q224" s="83"/>
      <c r="R224" s="84"/>
      <c r="S224" s="28"/>
      <c r="T224" s="88"/>
      <c r="U224" s="28"/>
      <c r="V224" s="28"/>
      <c r="W224" s="28"/>
      <c r="X224" s="84"/>
    </row>
    <row r="225" spans="2:24" outlineLevel="1" x14ac:dyDescent="0.25">
      <c r="B225" s="67">
        <f t="shared" si="29"/>
        <v>194</v>
      </c>
      <c r="C225" s="79">
        <f t="shared" si="30"/>
        <v>51167</v>
      </c>
      <c r="D225" s="80"/>
      <c r="E225" s="70"/>
      <c r="F225" s="81"/>
      <c r="G225" s="72"/>
      <c r="H225" s="73"/>
      <c r="I225" s="82"/>
      <c r="K225" s="90"/>
      <c r="L225" s="90"/>
      <c r="M225" s="90"/>
      <c r="N225" s="76"/>
      <c r="O225" s="77"/>
      <c r="P225" s="89"/>
      <c r="Q225" s="83"/>
      <c r="R225" s="84"/>
      <c r="S225" s="28"/>
      <c r="T225" s="88"/>
      <c r="U225" s="28"/>
      <c r="V225" s="28"/>
      <c r="W225" s="28"/>
      <c r="X225" s="84"/>
    </row>
    <row r="226" spans="2:24" outlineLevel="1" x14ac:dyDescent="0.25">
      <c r="B226" s="67">
        <f t="shared" ref="B226:B289" si="31">+B225+1</f>
        <v>195</v>
      </c>
      <c r="C226" s="79">
        <f t="shared" si="30"/>
        <v>51196</v>
      </c>
      <c r="D226" s="80"/>
      <c r="E226" s="70"/>
      <c r="F226" s="81"/>
      <c r="G226" s="72"/>
      <c r="H226" s="73"/>
      <c r="I226" s="82"/>
      <c r="K226" s="90"/>
      <c r="L226" s="90"/>
      <c r="M226" s="90"/>
      <c r="N226" s="76"/>
      <c r="O226" s="77"/>
      <c r="P226" s="89"/>
      <c r="Q226" s="83"/>
      <c r="R226" s="84"/>
      <c r="S226" s="28"/>
      <c r="T226" s="88"/>
      <c r="U226" s="28"/>
      <c r="V226" s="28"/>
      <c r="W226" s="28"/>
      <c r="X226" s="84"/>
    </row>
    <row r="227" spans="2:24" outlineLevel="1" x14ac:dyDescent="0.25">
      <c r="B227" s="67">
        <f t="shared" si="31"/>
        <v>196</v>
      </c>
      <c r="C227" s="79">
        <f t="shared" si="30"/>
        <v>51227</v>
      </c>
      <c r="D227" s="80"/>
      <c r="E227" s="70"/>
      <c r="F227" s="81"/>
      <c r="G227" s="72"/>
      <c r="H227" s="73"/>
      <c r="I227" s="82"/>
      <c r="K227" s="90"/>
      <c r="L227" s="90"/>
      <c r="M227" s="90"/>
      <c r="N227" s="76"/>
      <c r="O227" s="77"/>
      <c r="P227" s="89"/>
      <c r="Q227" s="83"/>
      <c r="R227" s="84"/>
      <c r="S227" s="28"/>
      <c r="T227" s="88"/>
      <c r="U227" s="28"/>
      <c r="V227" s="28"/>
      <c r="W227" s="28"/>
      <c r="X227" s="84"/>
    </row>
    <row r="228" spans="2:24" outlineLevel="1" x14ac:dyDescent="0.25">
      <c r="B228" s="67">
        <f t="shared" si="31"/>
        <v>197</v>
      </c>
      <c r="C228" s="79">
        <f t="shared" si="30"/>
        <v>51257</v>
      </c>
      <c r="D228" s="80"/>
      <c r="E228" s="70"/>
      <c r="F228" s="81"/>
      <c r="G228" s="72"/>
      <c r="H228" s="73"/>
      <c r="I228" s="82"/>
      <c r="K228" s="90"/>
      <c r="L228" s="90"/>
      <c r="M228" s="90"/>
      <c r="N228" s="76"/>
      <c r="O228" s="77"/>
      <c r="P228" s="89"/>
      <c r="Q228" s="83"/>
      <c r="R228" s="84"/>
      <c r="S228" s="28"/>
      <c r="T228" s="88"/>
      <c r="U228" s="28"/>
      <c r="V228" s="28"/>
      <c r="W228" s="28"/>
      <c r="X228" s="84"/>
    </row>
    <row r="229" spans="2:24" outlineLevel="1" x14ac:dyDescent="0.25">
      <c r="B229" s="67">
        <f t="shared" si="31"/>
        <v>198</v>
      </c>
      <c r="C229" s="79">
        <f t="shared" si="30"/>
        <v>51288</v>
      </c>
      <c r="D229" s="80"/>
      <c r="E229" s="70"/>
      <c r="F229" s="81"/>
      <c r="G229" s="72"/>
      <c r="H229" s="73"/>
      <c r="I229" s="82"/>
      <c r="K229" s="90"/>
      <c r="L229" s="90"/>
      <c r="M229" s="90"/>
      <c r="N229" s="76"/>
      <c r="O229" s="77"/>
      <c r="P229" s="89"/>
      <c r="Q229" s="83"/>
      <c r="R229" s="84"/>
      <c r="S229" s="28"/>
      <c r="T229" s="88"/>
      <c r="U229" s="28"/>
      <c r="V229" s="28"/>
      <c r="W229" s="28"/>
      <c r="X229" s="84"/>
    </row>
    <row r="230" spans="2:24" outlineLevel="1" x14ac:dyDescent="0.25">
      <c r="B230" s="67">
        <f t="shared" si="31"/>
        <v>199</v>
      </c>
      <c r="C230" s="79">
        <f t="shared" si="30"/>
        <v>51318</v>
      </c>
      <c r="D230" s="80"/>
      <c r="E230" s="70"/>
      <c r="F230" s="81"/>
      <c r="G230" s="72"/>
      <c r="H230" s="73"/>
      <c r="I230" s="82"/>
      <c r="K230" s="90"/>
      <c r="L230" s="90"/>
      <c r="M230" s="90"/>
      <c r="N230" s="76"/>
      <c r="O230" s="77"/>
      <c r="P230" s="89"/>
      <c r="Q230" s="83"/>
      <c r="R230" s="84"/>
      <c r="S230" s="28"/>
      <c r="T230" s="88"/>
      <c r="U230" s="28"/>
      <c r="V230" s="28"/>
      <c r="W230" s="28"/>
      <c r="X230" s="84"/>
    </row>
    <row r="231" spans="2:24" outlineLevel="1" x14ac:dyDescent="0.25">
      <c r="B231" s="67">
        <f t="shared" si="31"/>
        <v>200</v>
      </c>
      <c r="C231" s="79">
        <f t="shared" si="30"/>
        <v>51349</v>
      </c>
      <c r="D231" s="80"/>
      <c r="E231" s="70"/>
      <c r="F231" s="81"/>
      <c r="G231" s="72"/>
      <c r="H231" s="73"/>
      <c r="I231" s="82"/>
      <c r="K231" s="90"/>
      <c r="L231" s="90"/>
      <c r="M231" s="90"/>
      <c r="N231" s="76"/>
      <c r="O231" s="77"/>
      <c r="P231" s="89"/>
      <c r="Q231" s="83"/>
      <c r="R231" s="84"/>
      <c r="S231" s="28"/>
      <c r="T231" s="88"/>
      <c r="U231" s="28"/>
      <c r="V231" s="28"/>
      <c r="W231" s="28"/>
      <c r="X231" s="84"/>
    </row>
    <row r="232" spans="2:24" outlineLevel="1" x14ac:dyDescent="0.25">
      <c r="B232" s="67">
        <f t="shared" si="31"/>
        <v>201</v>
      </c>
      <c r="C232" s="79">
        <f t="shared" si="30"/>
        <v>51380</v>
      </c>
      <c r="D232" s="80"/>
      <c r="E232" s="70"/>
      <c r="F232" s="81"/>
      <c r="G232" s="72"/>
      <c r="H232" s="73"/>
      <c r="I232" s="82"/>
      <c r="K232" s="90"/>
      <c r="L232" s="90"/>
      <c r="M232" s="90"/>
      <c r="N232" s="76"/>
      <c r="O232" s="77"/>
      <c r="P232" s="89"/>
      <c r="Q232" s="83"/>
      <c r="R232" s="84"/>
      <c r="S232" s="28"/>
      <c r="T232" s="88"/>
      <c r="U232" s="28"/>
      <c r="V232" s="28"/>
      <c r="W232" s="28"/>
      <c r="X232" s="84"/>
    </row>
    <row r="233" spans="2:24" outlineLevel="1" x14ac:dyDescent="0.25">
      <c r="B233" s="67">
        <f t="shared" si="31"/>
        <v>202</v>
      </c>
      <c r="C233" s="79">
        <f t="shared" si="30"/>
        <v>51410</v>
      </c>
      <c r="D233" s="80"/>
      <c r="E233" s="70"/>
      <c r="F233" s="81"/>
      <c r="G233" s="72"/>
      <c r="H233" s="73"/>
      <c r="I233" s="82"/>
      <c r="K233" s="90"/>
      <c r="L233" s="90"/>
      <c r="M233" s="90"/>
      <c r="N233" s="76"/>
      <c r="O233" s="77"/>
      <c r="P233" s="89"/>
      <c r="Q233" s="83"/>
      <c r="R233" s="84"/>
      <c r="S233" s="28"/>
      <c r="T233" s="88"/>
      <c r="U233" s="28"/>
      <c r="V233" s="28"/>
      <c r="W233" s="28"/>
      <c r="X233" s="84"/>
    </row>
    <row r="234" spans="2:24" outlineLevel="1" x14ac:dyDescent="0.25">
      <c r="B234" s="67">
        <f t="shared" si="31"/>
        <v>203</v>
      </c>
      <c r="C234" s="79">
        <f t="shared" si="30"/>
        <v>51441</v>
      </c>
      <c r="D234" s="80"/>
      <c r="E234" s="70"/>
      <c r="F234" s="81"/>
      <c r="G234" s="72"/>
      <c r="H234" s="73"/>
      <c r="I234" s="82"/>
      <c r="K234" s="90"/>
      <c r="L234" s="90"/>
      <c r="M234" s="90"/>
      <c r="N234" s="76"/>
      <c r="O234" s="77"/>
      <c r="P234" s="89"/>
      <c r="Q234" s="83"/>
      <c r="R234" s="84"/>
      <c r="S234" s="28"/>
      <c r="T234" s="88"/>
      <c r="U234" s="28"/>
      <c r="V234" s="28"/>
      <c r="W234" s="28"/>
      <c r="X234" s="84"/>
    </row>
    <row r="235" spans="2:24" outlineLevel="1" x14ac:dyDescent="0.25">
      <c r="B235" s="67">
        <f t="shared" si="31"/>
        <v>204</v>
      </c>
      <c r="C235" s="79">
        <f t="shared" si="30"/>
        <v>51471</v>
      </c>
      <c r="D235" s="80"/>
      <c r="E235" s="70"/>
      <c r="F235" s="81"/>
      <c r="G235" s="72"/>
      <c r="H235" s="73"/>
      <c r="I235" s="82"/>
      <c r="K235" s="90"/>
      <c r="L235" s="90"/>
      <c r="M235" s="90"/>
      <c r="N235" s="76"/>
      <c r="O235" s="77"/>
      <c r="P235" s="89"/>
      <c r="Q235" s="83"/>
      <c r="R235" s="84"/>
      <c r="S235" s="28"/>
      <c r="T235" s="88"/>
      <c r="U235" s="28"/>
      <c r="V235" s="28"/>
      <c r="W235" s="28"/>
      <c r="X235" s="84"/>
    </row>
    <row r="236" spans="2:24" outlineLevel="1" x14ac:dyDescent="0.25">
      <c r="B236" s="67">
        <f t="shared" si="31"/>
        <v>205</v>
      </c>
      <c r="C236" s="79">
        <f t="shared" si="30"/>
        <v>51502</v>
      </c>
      <c r="D236" s="80"/>
      <c r="E236" s="70"/>
      <c r="F236" s="81"/>
      <c r="G236" s="72"/>
      <c r="H236" s="73"/>
      <c r="I236" s="82"/>
      <c r="K236" s="90"/>
      <c r="L236" s="90"/>
      <c r="M236" s="90"/>
      <c r="N236" s="76"/>
      <c r="O236" s="77"/>
      <c r="P236" s="89"/>
      <c r="Q236" s="83"/>
      <c r="R236" s="84"/>
      <c r="S236" s="28"/>
      <c r="T236" s="88"/>
      <c r="U236" s="28"/>
      <c r="V236" s="28"/>
      <c r="W236" s="28"/>
      <c r="X236" s="84"/>
    </row>
    <row r="237" spans="2:24" outlineLevel="1" x14ac:dyDescent="0.25">
      <c r="B237" s="67">
        <f t="shared" si="31"/>
        <v>206</v>
      </c>
      <c r="C237" s="79">
        <f t="shared" si="30"/>
        <v>51533</v>
      </c>
      <c r="D237" s="80"/>
      <c r="E237" s="70"/>
      <c r="F237" s="81"/>
      <c r="G237" s="72"/>
      <c r="H237" s="73"/>
      <c r="I237" s="82"/>
      <c r="K237" s="90"/>
      <c r="L237" s="90"/>
      <c r="M237" s="90"/>
      <c r="N237" s="76"/>
      <c r="O237" s="77"/>
      <c r="P237" s="89"/>
      <c r="Q237" s="83"/>
      <c r="R237" s="84"/>
      <c r="S237" s="28"/>
      <c r="T237" s="88"/>
      <c r="U237" s="28"/>
      <c r="V237" s="28"/>
      <c r="W237" s="28"/>
      <c r="X237" s="84"/>
    </row>
    <row r="238" spans="2:24" outlineLevel="1" x14ac:dyDescent="0.25">
      <c r="B238" s="67">
        <f t="shared" si="31"/>
        <v>207</v>
      </c>
      <c r="C238" s="79">
        <f t="shared" si="30"/>
        <v>51561</v>
      </c>
      <c r="D238" s="80"/>
      <c r="E238" s="70"/>
      <c r="F238" s="81"/>
      <c r="G238" s="72"/>
      <c r="H238" s="73"/>
      <c r="I238" s="82"/>
      <c r="K238" s="90"/>
      <c r="L238" s="90"/>
      <c r="M238" s="90"/>
      <c r="N238" s="76"/>
      <c r="O238" s="77"/>
      <c r="P238" s="89"/>
      <c r="Q238" s="83"/>
      <c r="R238" s="84"/>
      <c r="S238" s="28"/>
      <c r="T238" s="88"/>
      <c r="U238" s="28"/>
      <c r="V238" s="28"/>
      <c r="W238" s="28"/>
      <c r="X238" s="84"/>
    </row>
    <row r="239" spans="2:24" outlineLevel="1" x14ac:dyDescent="0.25">
      <c r="B239" s="67">
        <f t="shared" si="31"/>
        <v>208</v>
      </c>
      <c r="C239" s="79">
        <f t="shared" si="30"/>
        <v>51592</v>
      </c>
      <c r="D239" s="80"/>
      <c r="E239" s="70"/>
      <c r="F239" s="81"/>
      <c r="G239" s="72"/>
      <c r="H239" s="73"/>
      <c r="I239" s="82"/>
      <c r="K239" s="90"/>
      <c r="L239" s="90"/>
      <c r="M239" s="90"/>
      <c r="N239" s="76"/>
      <c r="O239" s="77"/>
      <c r="P239" s="89"/>
      <c r="Q239" s="83"/>
      <c r="R239" s="84"/>
      <c r="S239" s="28"/>
      <c r="T239" s="88"/>
      <c r="U239" s="28"/>
      <c r="V239" s="28"/>
      <c r="W239" s="28"/>
      <c r="X239" s="84"/>
    </row>
    <row r="240" spans="2:24" outlineLevel="1" x14ac:dyDescent="0.25">
      <c r="B240" s="67">
        <f t="shared" si="31"/>
        <v>209</v>
      </c>
      <c r="C240" s="79">
        <f t="shared" si="30"/>
        <v>51622</v>
      </c>
      <c r="D240" s="80"/>
      <c r="E240" s="70"/>
      <c r="F240" s="81"/>
      <c r="G240" s="72"/>
      <c r="H240" s="73"/>
      <c r="I240" s="82"/>
      <c r="K240" s="90"/>
      <c r="L240" s="90"/>
      <c r="M240" s="90"/>
      <c r="N240" s="76"/>
      <c r="O240" s="77"/>
      <c r="P240" s="89"/>
      <c r="Q240" s="83"/>
      <c r="R240" s="84"/>
      <c r="S240" s="28"/>
      <c r="T240" s="88"/>
      <c r="U240" s="28"/>
      <c r="V240" s="28"/>
      <c r="W240" s="28"/>
      <c r="X240" s="84"/>
    </row>
    <row r="241" spans="2:24" outlineLevel="1" x14ac:dyDescent="0.25">
      <c r="B241" s="67">
        <f t="shared" si="31"/>
        <v>210</v>
      </c>
      <c r="C241" s="79">
        <f t="shared" si="30"/>
        <v>51653</v>
      </c>
      <c r="D241" s="80"/>
      <c r="E241" s="70"/>
      <c r="F241" s="81"/>
      <c r="G241" s="72"/>
      <c r="H241" s="73"/>
      <c r="I241" s="82"/>
      <c r="K241" s="90"/>
      <c r="L241" s="90"/>
      <c r="M241" s="90"/>
      <c r="N241" s="76"/>
      <c r="O241" s="77"/>
      <c r="P241" s="89"/>
      <c r="Q241" s="83"/>
      <c r="R241" s="84"/>
      <c r="S241" s="28"/>
      <c r="T241" s="88"/>
      <c r="U241" s="28"/>
      <c r="V241" s="28"/>
      <c r="W241" s="28"/>
      <c r="X241" s="84"/>
    </row>
    <row r="242" spans="2:24" outlineLevel="1" x14ac:dyDescent="0.25">
      <c r="B242" s="67">
        <f t="shared" si="31"/>
        <v>211</v>
      </c>
      <c r="C242" s="79">
        <f t="shared" si="30"/>
        <v>51683</v>
      </c>
      <c r="D242" s="80"/>
      <c r="E242" s="70"/>
      <c r="F242" s="81"/>
      <c r="G242" s="72"/>
      <c r="H242" s="73"/>
      <c r="I242" s="82"/>
      <c r="K242" s="90"/>
      <c r="L242" s="90"/>
      <c r="M242" s="90"/>
      <c r="N242" s="76"/>
      <c r="O242" s="77"/>
      <c r="P242" s="89"/>
      <c r="Q242" s="83"/>
      <c r="R242" s="84"/>
      <c r="S242" s="28"/>
      <c r="T242" s="88"/>
      <c r="U242" s="28"/>
      <c r="V242" s="28"/>
      <c r="W242" s="28"/>
      <c r="X242" s="84"/>
    </row>
    <row r="243" spans="2:24" outlineLevel="1" x14ac:dyDescent="0.25">
      <c r="B243" s="67">
        <f t="shared" si="31"/>
        <v>212</v>
      </c>
      <c r="C243" s="79">
        <f t="shared" si="30"/>
        <v>51714</v>
      </c>
      <c r="D243" s="80"/>
      <c r="E243" s="70"/>
      <c r="F243" s="81"/>
      <c r="G243" s="72"/>
      <c r="H243" s="73"/>
      <c r="I243" s="82"/>
      <c r="K243" s="90"/>
      <c r="L243" s="90"/>
      <c r="M243" s="90"/>
      <c r="N243" s="76"/>
      <c r="O243" s="77"/>
      <c r="P243" s="89"/>
      <c r="Q243" s="83"/>
      <c r="R243" s="84"/>
      <c r="S243" s="28"/>
      <c r="T243" s="88"/>
      <c r="U243" s="28"/>
      <c r="V243" s="28"/>
      <c r="W243" s="28"/>
      <c r="X243" s="84"/>
    </row>
    <row r="244" spans="2:24" outlineLevel="1" x14ac:dyDescent="0.25">
      <c r="B244" s="67">
        <f t="shared" si="31"/>
        <v>213</v>
      </c>
      <c r="C244" s="79">
        <f t="shared" si="30"/>
        <v>51745</v>
      </c>
      <c r="D244" s="80"/>
      <c r="E244" s="70"/>
      <c r="F244" s="81"/>
      <c r="G244" s="72"/>
      <c r="H244" s="73"/>
      <c r="I244" s="82"/>
      <c r="K244" s="90"/>
      <c r="L244" s="90"/>
      <c r="M244" s="90"/>
      <c r="N244" s="76"/>
      <c r="O244" s="77"/>
      <c r="P244" s="89"/>
      <c r="Q244" s="83"/>
      <c r="R244" s="84"/>
      <c r="S244" s="28"/>
      <c r="T244" s="88"/>
      <c r="U244" s="28"/>
      <c r="V244" s="28"/>
      <c r="W244" s="28"/>
      <c r="X244" s="84"/>
    </row>
    <row r="245" spans="2:24" outlineLevel="1" x14ac:dyDescent="0.25">
      <c r="B245" s="67">
        <f t="shared" si="31"/>
        <v>214</v>
      </c>
      <c r="C245" s="79">
        <f t="shared" si="30"/>
        <v>51775</v>
      </c>
      <c r="D245" s="80"/>
      <c r="E245" s="70"/>
      <c r="F245" s="81"/>
      <c r="G245" s="72"/>
      <c r="H245" s="73"/>
      <c r="I245" s="82"/>
      <c r="K245" s="90"/>
      <c r="L245" s="90"/>
      <c r="M245" s="90"/>
      <c r="N245" s="76"/>
      <c r="O245" s="77"/>
      <c r="P245" s="89"/>
      <c r="Q245" s="83"/>
      <c r="R245" s="84"/>
      <c r="S245" s="28"/>
      <c r="T245" s="88"/>
      <c r="U245" s="28"/>
      <c r="V245" s="28"/>
      <c r="W245" s="28"/>
      <c r="X245" s="84"/>
    </row>
    <row r="246" spans="2:24" outlineLevel="1" x14ac:dyDescent="0.25">
      <c r="B246" s="67">
        <f t="shared" si="31"/>
        <v>215</v>
      </c>
      <c r="C246" s="79">
        <f t="shared" si="30"/>
        <v>51806</v>
      </c>
      <c r="D246" s="80"/>
      <c r="E246" s="70"/>
      <c r="F246" s="81"/>
      <c r="G246" s="72"/>
      <c r="H246" s="73"/>
      <c r="I246" s="82"/>
      <c r="K246" s="90"/>
      <c r="L246" s="90"/>
      <c r="M246" s="90"/>
      <c r="N246" s="76"/>
      <c r="O246" s="77"/>
      <c r="P246" s="89"/>
      <c r="Q246" s="83"/>
      <c r="R246" s="84"/>
      <c r="S246" s="28"/>
      <c r="T246" s="88"/>
      <c r="U246" s="28"/>
      <c r="V246" s="28"/>
      <c r="W246" s="28"/>
      <c r="X246" s="84"/>
    </row>
    <row r="247" spans="2:24" outlineLevel="1" x14ac:dyDescent="0.25">
      <c r="B247" s="67">
        <f t="shared" si="31"/>
        <v>216</v>
      </c>
      <c r="C247" s="79">
        <f t="shared" si="30"/>
        <v>51836</v>
      </c>
      <c r="D247" s="80"/>
      <c r="E247" s="70"/>
      <c r="F247" s="81"/>
      <c r="G247" s="72"/>
      <c r="H247" s="73"/>
      <c r="I247" s="82"/>
      <c r="K247" s="90"/>
      <c r="L247" s="90"/>
      <c r="M247" s="90"/>
      <c r="N247" s="76"/>
      <c r="O247" s="77"/>
      <c r="P247" s="89"/>
      <c r="Q247" s="83"/>
      <c r="R247" s="84"/>
      <c r="S247" s="28"/>
      <c r="T247" s="88"/>
      <c r="U247" s="28"/>
      <c r="V247" s="28"/>
      <c r="W247" s="28"/>
      <c r="X247" s="84"/>
    </row>
    <row r="248" spans="2:24" outlineLevel="1" x14ac:dyDescent="0.25">
      <c r="B248" s="67">
        <f t="shared" si="31"/>
        <v>217</v>
      </c>
      <c r="C248" s="79">
        <f t="shared" si="30"/>
        <v>51867</v>
      </c>
      <c r="D248" s="80"/>
      <c r="E248" s="70"/>
      <c r="F248" s="81"/>
      <c r="G248" s="72"/>
      <c r="H248" s="73"/>
      <c r="I248" s="82"/>
      <c r="K248" s="90"/>
      <c r="L248" s="90"/>
      <c r="M248" s="90"/>
      <c r="N248" s="76"/>
      <c r="O248" s="77"/>
      <c r="P248" s="89"/>
      <c r="Q248" s="83"/>
      <c r="R248" s="84"/>
      <c r="S248" s="28"/>
      <c r="T248" s="88"/>
      <c r="U248" s="28"/>
      <c r="V248" s="28"/>
      <c r="W248" s="28"/>
      <c r="X248" s="84"/>
    </row>
    <row r="249" spans="2:24" outlineLevel="1" x14ac:dyDescent="0.25">
      <c r="B249" s="67">
        <f t="shared" si="31"/>
        <v>218</v>
      </c>
      <c r="C249" s="79">
        <f t="shared" si="30"/>
        <v>51898</v>
      </c>
      <c r="D249" s="80"/>
      <c r="E249" s="70"/>
      <c r="F249" s="81"/>
      <c r="G249" s="72"/>
      <c r="H249" s="73"/>
      <c r="I249" s="82"/>
      <c r="K249" s="90"/>
      <c r="L249" s="90"/>
      <c r="M249" s="90"/>
      <c r="N249" s="76"/>
      <c r="O249" s="77"/>
      <c r="P249" s="89"/>
      <c r="Q249" s="83"/>
      <c r="R249" s="84"/>
      <c r="S249" s="28"/>
      <c r="T249" s="88"/>
      <c r="U249" s="28"/>
      <c r="V249" s="28"/>
      <c r="W249" s="28"/>
      <c r="X249" s="84"/>
    </row>
    <row r="250" spans="2:24" outlineLevel="1" x14ac:dyDescent="0.25">
      <c r="B250" s="67">
        <f t="shared" si="31"/>
        <v>219</v>
      </c>
      <c r="C250" s="79">
        <f t="shared" si="30"/>
        <v>51926</v>
      </c>
      <c r="D250" s="80"/>
      <c r="E250" s="70"/>
      <c r="F250" s="81"/>
      <c r="G250" s="72"/>
      <c r="H250" s="73"/>
      <c r="I250" s="82"/>
      <c r="K250" s="90"/>
      <c r="L250" s="90"/>
      <c r="M250" s="90"/>
      <c r="N250" s="76"/>
      <c r="O250" s="77"/>
      <c r="P250" s="89"/>
      <c r="Q250" s="83"/>
      <c r="R250" s="84"/>
      <c r="S250" s="28"/>
      <c r="T250" s="88"/>
      <c r="U250" s="28"/>
      <c r="V250" s="28"/>
      <c r="W250" s="28"/>
      <c r="X250" s="84"/>
    </row>
    <row r="251" spans="2:24" outlineLevel="1" x14ac:dyDescent="0.25">
      <c r="B251" s="67">
        <f t="shared" si="31"/>
        <v>220</v>
      </c>
      <c r="C251" s="79">
        <f t="shared" si="30"/>
        <v>51957</v>
      </c>
      <c r="D251" s="80"/>
      <c r="E251" s="70"/>
      <c r="F251" s="81"/>
      <c r="G251" s="72"/>
      <c r="H251" s="73"/>
      <c r="I251" s="82"/>
      <c r="K251" s="90"/>
      <c r="L251" s="90"/>
      <c r="M251" s="90"/>
      <c r="N251" s="76"/>
      <c r="O251" s="77"/>
      <c r="P251" s="89"/>
      <c r="Q251" s="83"/>
      <c r="R251" s="84"/>
      <c r="S251" s="28"/>
      <c r="T251" s="88"/>
      <c r="U251" s="28"/>
      <c r="V251" s="28"/>
      <c r="W251" s="28"/>
      <c r="X251" s="84"/>
    </row>
    <row r="252" spans="2:24" outlineLevel="1" x14ac:dyDescent="0.25">
      <c r="B252" s="67">
        <f t="shared" si="31"/>
        <v>221</v>
      </c>
      <c r="C252" s="79">
        <f t="shared" si="30"/>
        <v>51987</v>
      </c>
      <c r="D252" s="80"/>
      <c r="E252" s="70"/>
      <c r="F252" s="81"/>
      <c r="G252" s="72"/>
      <c r="H252" s="73"/>
      <c r="I252" s="82"/>
      <c r="K252" s="90"/>
      <c r="L252" s="90"/>
      <c r="M252" s="90"/>
      <c r="N252" s="76"/>
      <c r="O252" s="77"/>
      <c r="P252" s="89"/>
      <c r="Q252" s="83"/>
      <c r="R252" s="84"/>
      <c r="S252" s="28"/>
      <c r="T252" s="88"/>
      <c r="U252" s="28"/>
      <c r="V252" s="28"/>
      <c r="W252" s="28"/>
      <c r="X252" s="84"/>
    </row>
    <row r="253" spans="2:24" outlineLevel="1" x14ac:dyDescent="0.25">
      <c r="B253" s="67">
        <f t="shared" si="31"/>
        <v>222</v>
      </c>
      <c r="C253" s="79">
        <f t="shared" si="30"/>
        <v>52018</v>
      </c>
      <c r="D253" s="80"/>
      <c r="E253" s="70"/>
      <c r="F253" s="81"/>
      <c r="G253" s="72"/>
      <c r="H253" s="73"/>
      <c r="I253" s="82"/>
      <c r="K253" s="90"/>
      <c r="L253" s="90"/>
      <c r="M253" s="90"/>
      <c r="N253" s="76"/>
      <c r="O253" s="77"/>
      <c r="P253" s="89"/>
      <c r="Q253" s="83"/>
      <c r="R253" s="84"/>
      <c r="S253" s="28"/>
      <c r="T253" s="88"/>
      <c r="U253" s="28"/>
      <c r="V253" s="28"/>
      <c r="W253" s="28"/>
      <c r="X253" s="84"/>
    </row>
    <row r="254" spans="2:24" outlineLevel="1" x14ac:dyDescent="0.25">
      <c r="B254" s="67">
        <f t="shared" si="31"/>
        <v>223</v>
      </c>
      <c r="C254" s="79">
        <f t="shared" si="30"/>
        <v>52048</v>
      </c>
      <c r="D254" s="80"/>
      <c r="E254" s="70"/>
      <c r="F254" s="81"/>
      <c r="G254" s="72"/>
      <c r="H254" s="73"/>
      <c r="I254" s="82"/>
      <c r="K254" s="90"/>
      <c r="L254" s="90"/>
      <c r="M254" s="90"/>
      <c r="N254" s="76"/>
      <c r="O254" s="77"/>
      <c r="P254" s="89"/>
      <c r="Q254" s="83"/>
      <c r="R254" s="84"/>
      <c r="S254" s="28"/>
      <c r="T254" s="88"/>
      <c r="U254" s="28"/>
      <c r="V254" s="28"/>
      <c r="W254" s="28"/>
      <c r="X254" s="84"/>
    </row>
    <row r="255" spans="2:24" outlineLevel="1" x14ac:dyDescent="0.25">
      <c r="B255" s="67">
        <f t="shared" si="31"/>
        <v>224</v>
      </c>
      <c r="C255" s="79">
        <f t="shared" si="30"/>
        <v>52079</v>
      </c>
      <c r="D255" s="80"/>
      <c r="E255" s="70"/>
      <c r="F255" s="81"/>
      <c r="G255" s="72"/>
      <c r="H255" s="73"/>
      <c r="I255" s="82"/>
      <c r="K255" s="90"/>
      <c r="L255" s="90"/>
      <c r="M255" s="90"/>
      <c r="N255" s="76"/>
      <c r="O255" s="77"/>
      <c r="P255" s="89"/>
      <c r="Q255" s="83"/>
      <c r="R255" s="84"/>
      <c r="S255" s="28"/>
      <c r="T255" s="88"/>
      <c r="U255" s="28"/>
      <c r="V255" s="28"/>
      <c r="W255" s="28"/>
      <c r="X255" s="84"/>
    </row>
    <row r="256" spans="2:24" outlineLevel="1" x14ac:dyDescent="0.25">
      <c r="B256" s="67">
        <f t="shared" si="31"/>
        <v>225</v>
      </c>
      <c r="C256" s="79">
        <f t="shared" si="30"/>
        <v>52110</v>
      </c>
      <c r="D256" s="80"/>
      <c r="E256" s="70"/>
      <c r="F256" s="81"/>
      <c r="G256" s="72"/>
      <c r="H256" s="73"/>
      <c r="I256" s="82"/>
      <c r="K256" s="90"/>
      <c r="L256" s="90"/>
      <c r="M256" s="90"/>
      <c r="N256" s="76"/>
      <c r="O256" s="77"/>
      <c r="P256" s="89"/>
      <c r="Q256" s="83"/>
      <c r="R256" s="84"/>
      <c r="S256" s="28"/>
      <c r="T256" s="88"/>
      <c r="U256" s="28"/>
      <c r="V256" s="28"/>
      <c r="W256" s="28"/>
      <c r="X256" s="84"/>
    </row>
    <row r="257" spans="2:24" outlineLevel="1" x14ac:dyDescent="0.25">
      <c r="B257" s="67">
        <f t="shared" si="31"/>
        <v>226</v>
      </c>
      <c r="C257" s="79">
        <f t="shared" si="30"/>
        <v>52140</v>
      </c>
      <c r="D257" s="80"/>
      <c r="E257" s="70"/>
      <c r="F257" s="81"/>
      <c r="G257" s="72"/>
      <c r="H257" s="73"/>
      <c r="I257" s="82"/>
      <c r="K257" s="90"/>
      <c r="L257" s="90"/>
      <c r="M257" s="90"/>
      <c r="N257" s="76"/>
      <c r="O257" s="77"/>
      <c r="P257" s="89"/>
      <c r="Q257" s="83"/>
      <c r="R257" s="84"/>
      <c r="S257" s="28"/>
      <c r="T257" s="88"/>
      <c r="U257" s="28"/>
      <c r="V257" s="28"/>
      <c r="W257" s="28"/>
      <c r="X257" s="84"/>
    </row>
    <row r="258" spans="2:24" outlineLevel="1" x14ac:dyDescent="0.25">
      <c r="B258" s="67">
        <f t="shared" si="31"/>
        <v>227</v>
      </c>
      <c r="C258" s="79">
        <f t="shared" si="30"/>
        <v>52171</v>
      </c>
      <c r="D258" s="80"/>
      <c r="E258" s="70"/>
      <c r="F258" s="81"/>
      <c r="G258" s="72"/>
      <c r="H258" s="73"/>
      <c r="I258" s="82"/>
      <c r="K258" s="90"/>
      <c r="L258" s="90"/>
      <c r="M258" s="90"/>
      <c r="N258" s="76"/>
      <c r="O258" s="77"/>
      <c r="P258" s="89"/>
      <c r="Q258" s="83"/>
      <c r="R258" s="84"/>
      <c r="S258" s="28"/>
      <c r="T258" s="88"/>
      <c r="U258" s="28"/>
      <c r="V258" s="28"/>
      <c r="W258" s="28"/>
      <c r="X258" s="84"/>
    </row>
    <row r="259" spans="2:24" outlineLevel="1" x14ac:dyDescent="0.25">
      <c r="B259" s="67">
        <f t="shared" si="31"/>
        <v>228</v>
      </c>
      <c r="C259" s="79">
        <f t="shared" si="30"/>
        <v>52201</v>
      </c>
      <c r="D259" s="80"/>
      <c r="E259" s="70"/>
      <c r="F259" s="81"/>
      <c r="G259" s="72"/>
      <c r="H259" s="73"/>
      <c r="I259" s="82"/>
      <c r="K259" s="90"/>
      <c r="L259" s="90"/>
      <c r="M259" s="90"/>
      <c r="N259" s="76"/>
      <c r="O259" s="77"/>
      <c r="P259" s="89"/>
      <c r="Q259" s="83"/>
      <c r="R259" s="84"/>
      <c r="S259" s="28"/>
      <c r="T259" s="88"/>
      <c r="U259" s="28"/>
      <c r="V259" s="28"/>
      <c r="W259" s="28"/>
      <c r="X259" s="84"/>
    </row>
    <row r="260" spans="2:24" outlineLevel="1" x14ac:dyDescent="0.25">
      <c r="B260" s="67">
        <f t="shared" si="31"/>
        <v>229</v>
      </c>
      <c r="C260" s="79">
        <f t="shared" si="30"/>
        <v>52232</v>
      </c>
      <c r="D260" s="80"/>
      <c r="E260" s="70"/>
      <c r="F260" s="81"/>
      <c r="G260" s="72"/>
      <c r="H260" s="73"/>
      <c r="I260" s="82"/>
      <c r="K260" s="90"/>
      <c r="L260" s="90"/>
      <c r="M260" s="90"/>
      <c r="N260" s="76"/>
      <c r="O260" s="77"/>
      <c r="P260" s="89"/>
      <c r="Q260" s="83"/>
      <c r="R260" s="84"/>
      <c r="S260" s="28"/>
      <c r="T260" s="88"/>
      <c r="U260" s="28"/>
      <c r="V260" s="28"/>
      <c r="W260" s="28"/>
      <c r="X260" s="84"/>
    </row>
    <row r="261" spans="2:24" outlineLevel="1" x14ac:dyDescent="0.25">
      <c r="B261" s="67">
        <f t="shared" si="31"/>
        <v>230</v>
      </c>
      <c r="C261" s="79">
        <f t="shared" si="30"/>
        <v>52263</v>
      </c>
      <c r="D261" s="80"/>
      <c r="E261" s="70"/>
      <c r="F261" s="81"/>
      <c r="G261" s="72"/>
      <c r="H261" s="73"/>
      <c r="I261" s="82"/>
      <c r="K261" s="90"/>
      <c r="L261" s="90"/>
      <c r="M261" s="90"/>
      <c r="N261" s="76"/>
      <c r="O261" s="77"/>
      <c r="P261" s="89"/>
      <c r="Q261" s="83"/>
      <c r="R261" s="84"/>
      <c r="S261" s="28"/>
      <c r="T261" s="88"/>
      <c r="U261" s="28"/>
      <c r="V261" s="28"/>
      <c r="W261" s="28"/>
      <c r="X261" s="84"/>
    </row>
    <row r="262" spans="2:24" outlineLevel="1" x14ac:dyDescent="0.25">
      <c r="B262" s="67">
        <f t="shared" si="31"/>
        <v>231</v>
      </c>
      <c r="C262" s="79">
        <f t="shared" si="30"/>
        <v>52291</v>
      </c>
      <c r="D262" s="80"/>
      <c r="E262" s="70"/>
      <c r="F262" s="81"/>
      <c r="G262" s="72"/>
      <c r="H262" s="73"/>
      <c r="I262" s="82"/>
      <c r="K262" s="90"/>
      <c r="L262" s="90"/>
      <c r="M262" s="90"/>
      <c r="N262" s="76"/>
      <c r="O262" s="77"/>
      <c r="P262" s="89"/>
      <c r="Q262" s="83"/>
      <c r="R262" s="84"/>
      <c r="S262" s="28"/>
      <c r="T262" s="88"/>
      <c r="U262" s="28"/>
      <c r="V262" s="28"/>
      <c r="W262" s="28"/>
      <c r="X262" s="84"/>
    </row>
    <row r="263" spans="2:24" outlineLevel="1" x14ac:dyDescent="0.25">
      <c r="B263" s="67">
        <f t="shared" si="31"/>
        <v>232</v>
      </c>
      <c r="C263" s="79">
        <f t="shared" si="30"/>
        <v>52322</v>
      </c>
      <c r="D263" s="80"/>
      <c r="E263" s="70"/>
      <c r="F263" s="81"/>
      <c r="G263" s="72"/>
      <c r="H263" s="73"/>
      <c r="I263" s="82"/>
      <c r="K263" s="90"/>
      <c r="L263" s="90"/>
      <c r="M263" s="90"/>
      <c r="N263" s="76"/>
      <c r="O263" s="77"/>
      <c r="P263" s="89"/>
      <c r="Q263" s="83"/>
      <c r="R263" s="84"/>
      <c r="S263" s="28"/>
      <c r="T263" s="88"/>
      <c r="U263" s="28"/>
      <c r="V263" s="28"/>
      <c r="W263" s="28"/>
      <c r="X263" s="84"/>
    </row>
    <row r="264" spans="2:24" outlineLevel="1" x14ac:dyDescent="0.25">
      <c r="B264" s="67">
        <f t="shared" si="31"/>
        <v>233</v>
      </c>
      <c r="C264" s="79">
        <f t="shared" si="30"/>
        <v>52352</v>
      </c>
      <c r="D264" s="80"/>
      <c r="E264" s="70"/>
      <c r="F264" s="81"/>
      <c r="G264" s="72"/>
      <c r="H264" s="73"/>
      <c r="I264" s="82"/>
      <c r="K264" s="90"/>
      <c r="L264" s="90"/>
      <c r="M264" s="90"/>
      <c r="N264" s="76"/>
      <c r="O264" s="77"/>
      <c r="P264" s="89"/>
      <c r="Q264" s="83"/>
      <c r="R264" s="84"/>
      <c r="S264" s="28"/>
      <c r="T264" s="88"/>
      <c r="U264" s="28"/>
      <c r="V264" s="28"/>
      <c r="W264" s="28"/>
      <c r="X264" s="84"/>
    </row>
    <row r="265" spans="2:24" outlineLevel="1" x14ac:dyDescent="0.25">
      <c r="B265" s="67">
        <f t="shared" si="31"/>
        <v>234</v>
      </c>
      <c r="C265" s="79">
        <f t="shared" si="30"/>
        <v>52383</v>
      </c>
      <c r="D265" s="80"/>
      <c r="E265" s="70"/>
      <c r="F265" s="81"/>
      <c r="G265" s="72"/>
      <c r="H265" s="73"/>
      <c r="I265" s="82"/>
      <c r="K265" s="90"/>
      <c r="L265" s="90"/>
      <c r="M265" s="90"/>
      <c r="N265" s="76"/>
      <c r="O265" s="77"/>
      <c r="P265" s="89"/>
      <c r="Q265" s="83"/>
      <c r="R265" s="84"/>
      <c r="S265" s="28"/>
      <c r="T265" s="88"/>
      <c r="U265" s="28"/>
      <c r="V265" s="28"/>
      <c r="W265" s="28"/>
      <c r="X265" s="84"/>
    </row>
    <row r="266" spans="2:24" outlineLevel="1" x14ac:dyDescent="0.25">
      <c r="B266" s="67">
        <f t="shared" si="31"/>
        <v>235</v>
      </c>
      <c r="C266" s="79">
        <f t="shared" si="30"/>
        <v>52413</v>
      </c>
      <c r="D266" s="80"/>
      <c r="E266" s="70"/>
      <c r="F266" s="81"/>
      <c r="G266" s="72"/>
      <c r="H266" s="73"/>
      <c r="I266" s="82"/>
      <c r="K266" s="90"/>
      <c r="L266" s="90"/>
      <c r="M266" s="90"/>
      <c r="N266" s="76"/>
      <c r="O266" s="77"/>
      <c r="P266" s="89"/>
      <c r="Q266" s="83"/>
      <c r="R266" s="84"/>
      <c r="S266" s="28"/>
      <c r="T266" s="88"/>
      <c r="U266" s="28"/>
      <c r="V266" s="28"/>
      <c r="W266" s="28"/>
      <c r="X266" s="84"/>
    </row>
    <row r="267" spans="2:24" outlineLevel="1" x14ac:dyDescent="0.25">
      <c r="B267" s="67">
        <f t="shared" si="31"/>
        <v>236</v>
      </c>
      <c r="C267" s="79">
        <f t="shared" si="30"/>
        <v>52444</v>
      </c>
      <c r="D267" s="80"/>
      <c r="E267" s="70"/>
      <c r="F267" s="81"/>
      <c r="G267" s="72"/>
      <c r="H267" s="73"/>
      <c r="I267" s="82"/>
      <c r="K267" s="90"/>
      <c r="L267" s="90"/>
      <c r="M267" s="90"/>
      <c r="N267" s="76"/>
      <c r="O267" s="77"/>
      <c r="P267" s="89"/>
      <c r="Q267" s="83"/>
      <c r="R267" s="84"/>
      <c r="S267" s="28"/>
      <c r="T267" s="88"/>
      <c r="U267" s="28"/>
      <c r="V267" s="28"/>
      <c r="W267" s="28"/>
      <c r="X267" s="84"/>
    </row>
    <row r="268" spans="2:24" outlineLevel="1" x14ac:dyDescent="0.25">
      <c r="B268" s="67">
        <f t="shared" si="31"/>
        <v>237</v>
      </c>
      <c r="C268" s="79">
        <f t="shared" si="30"/>
        <v>52475</v>
      </c>
      <c r="D268" s="80"/>
      <c r="E268" s="70"/>
      <c r="F268" s="81"/>
      <c r="G268" s="72"/>
      <c r="H268" s="73"/>
      <c r="I268" s="82"/>
      <c r="K268" s="90"/>
      <c r="L268" s="90"/>
      <c r="M268" s="90"/>
      <c r="N268" s="76"/>
      <c r="O268" s="77"/>
      <c r="P268" s="89"/>
      <c r="Q268" s="83"/>
      <c r="R268" s="84"/>
      <c r="S268" s="28"/>
      <c r="T268" s="88"/>
      <c r="U268" s="28"/>
      <c r="V268" s="28"/>
      <c r="W268" s="28"/>
      <c r="X268" s="84"/>
    </row>
    <row r="269" spans="2:24" outlineLevel="1" x14ac:dyDescent="0.25">
      <c r="B269" s="67">
        <f t="shared" si="31"/>
        <v>238</v>
      </c>
      <c r="C269" s="79">
        <f t="shared" si="30"/>
        <v>52505</v>
      </c>
      <c r="D269" s="80"/>
      <c r="E269" s="70"/>
      <c r="F269" s="81"/>
      <c r="G269" s="72"/>
      <c r="H269" s="73"/>
      <c r="I269" s="82"/>
      <c r="K269" s="90"/>
      <c r="L269" s="90"/>
      <c r="M269" s="90"/>
      <c r="N269" s="76"/>
      <c r="O269" s="77"/>
      <c r="P269" s="89"/>
      <c r="Q269" s="83"/>
      <c r="R269" s="84"/>
      <c r="S269" s="28"/>
      <c r="T269" s="88"/>
      <c r="U269" s="28"/>
      <c r="V269" s="28"/>
      <c r="W269" s="28"/>
      <c r="X269" s="84"/>
    </row>
    <row r="270" spans="2:24" outlineLevel="1" x14ac:dyDescent="0.25">
      <c r="B270" s="67">
        <f t="shared" si="31"/>
        <v>239</v>
      </c>
      <c r="C270" s="79">
        <f t="shared" si="30"/>
        <v>52536</v>
      </c>
      <c r="D270" s="80"/>
      <c r="E270" s="70"/>
      <c r="F270" s="81"/>
      <c r="G270" s="72"/>
      <c r="H270" s="73"/>
      <c r="I270" s="82"/>
      <c r="K270" s="90"/>
      <c r="L270" s="90"/>
      <c r="M270" s="90"/>
      <c r="N270" s="76"/>
      <c r="O270" s="77"/>
      <c r="P270" s="89"/>
      <c r="Q270" s="83"/>
      <c r="R270" s="84"/>
      <c r="S270" s="28"/>
      <c r="T270" s="88"/>
      <c r="U270" s="28"/>
      <c r="V270" s="28"/>
      <c r="W270" s="28"/>
      <c r="X270" s="84"/>
    </row>
    <row r="271" spans="2:24" outlineLevel="1" x14ac:dyDescent="0.25">
      <c r="B271" s="67">
        <f t="shared" si="31"/>
        <v>240</v>
      </c>
      <c r="C271" s="79">
        <f t="shared" si="30"/>
        <v>52566</v>
      </c>
      <c r="D271" s="80"/>
      <c r="E271" s="70"/>
      <c r="F271" s="81"/>
      <c r="G271" s="72"/>
      <c r="H271" s="73"/>
      <c r="I271" s="82"/>
      <c r="K271" s="90"/>
      <c r="L271" s="90"/>
      <c r="M271" s="90"/>
      <c r="N271" s="76"/>
      <c r="O271" s="77"/>
      <c r="P271" s="89"/>
      <c r="Q271" s="83"/>
      <c r="R271" s="84"/>
      <c r="S271" s="28"/>
      <c r="T271" s="88"/>
      <c r="U271" s="28"/>
      <c r="V271" s="28"/>
      <c r="W271" s="28"/>
      <c r="X271" s="84"/>
    </row>
    <row r="272" spans="2:24" outlineLevel="1" x14ac:dyDescent="0.25">
      <c r="B272" s="67">
        <f t="shared" si="31"/>
        <v>241</v>
      </c>
      <c r="C272" s="79">
        <f t="shared" si="30"/>
        <v>52597</v>
      </c>
      <c r="D272" s="80"/>
      <c r="E272" s="70"/>
      <c r="F272" s="81"/>
      <c r="G272" s="72"/>
      <c r="H272" s="73"/>
      <c r="I272" s="82"/>
      <c r="K272" s="90"/>
      <c r="L272" s="90"/>
      <c r="M272" s="90"/>
      <c r="N272" s="76"/>
      <c r="O272" s="77"/>
      <c r="P272" s="89"/>
      <c r="Q272" s="83"/>
      <c r="R272" s="84"/>
      <c r="S272" s="28"/>
      <c r="T272" s="88"/>
      <c r="U272" s="28"/>
      <c r="V272" s="28"/>
      <c r="W272" s="28"/>
      <c r="X272" s="84"/>
    </row>
    <row r="273" spans="2:24" outlineLevel="1" x14ac:dyDescent="0.25">
      <c r="B273" s="67">
        <f t="shared" si="31"/>
        <v>242</v>
      </c>
      <c r="C273" s="79">
        <f t="shared" si="30"/>
        <v>52628</v>
      </c>
      <c r="D273" s="80"/>
      <c r="E273" s="70"/>
      <c r="F273" s="81"/>
      <c r="G273" s="72"/>
      <c r="H273" s="73"/>
      <c r="I273" s="82"/>
      <c r="K273" s="90"/>
      <c r="L273" s="90"/>
      <c r="M273" s="90"/>
      <c r="N273" s="76"/>
      <c r="O273" s="77"/>
      <c r="P273" s="89"/>
      <c r="Q273" s="83"/>
      <c r="R273" s="84"/>
      <c r="S273" s="28"/>
      <c r="T273" s="88"/>
      <c r="U273" s="28"/>
      <c r="V273" s="28"/>
      <c r="W273" s="28"/>
      <c r="X273" s="84"/>
    </row>
    <row r="274" spans="2:24" outlineLevel="1" x14ac:dyDescent="0.25">
      <c r="B274" s="67">
        <f t="shared" si="31"/>
        <v>243</v>
      </c>
      <c r="C274" s="79">
        <f t="shared" si="30"/>
        <v>52657</v>
      </c>
      <c r="D274" s="80"/>
      <c r="E274" s="70"/>
      <c r="F274" s="81"/>
      <c r="G274" s="72"/>
      <c r="H274" s="73"/>
      <c r="I274" s="82"/>
      <c r="K274" s="90"/>
      <c r="L274" s="90"/>
      <c r="M274" s="90"/>
      <c r="N274" s="76"/>
      <c r="O274" s="77"/>
      <c r="P274" s="89"/>
      <c r="Q274" s="83"/>
      <c r="R274" s="84"/>
      <c r="S274" s="28"/>
      <c r="T274" s="88"/>
      <c r="U274" s="28"/>
      <c r="V274" s="28"/>
      <c r="W274" s="28"/>
      <c r="X274" s="84"/>
    </row>
    <row r="275" spans="2:24" outlineLevel="1" x14ac:dyDescent="0.25">
      <c r="B275" s="67">
        <f t="shared" si="31"/>
        <v>244</v>
      </c>
      <c r="C275" s="79">
        <f t="shared" si="30"/>
        <v>52688</v>
      </c>
      <c r="D275" s="80"/>
      <c r="E275" s="70"/>
      <c r="F275" s="81"/>
      <c r="G275" s="72"/>
      <c r="H275" s="73"/>
      <c r="I275" s="82"/>
      <c r="K275" s="90"/>
      <c r="L275" s="90"/>
      <c r="M275" s="90"/>
      <c r="N275" s="76"/>
      <c r="O275" s="77"/>
      <c r="P275" s="89"/>
      <c r="Q275" s="83"/>
      <c r="R275" s="84"/>
      <c r="S275" s="28"/>
      <c r="T275" s="88"/>
      <c r="U275" s="28"/>
      <c r="V275" s="28"/>
      <c r="W275" s="28"/>
      <c r="X275" s="84"/>
    </row>
    <row r="276" spans="2:24" outlineLevel="1" x14ac:dyDescent="0.25">
      <c r="B276" s="67">
        <f t="shared" si="31"/>
        <v>245</v>
      </c>
      <c r="C276" s="79">
        <f t="shared" si="30"/>
        <v>52718</v>
      </c>
      <c r="D276" s="80"/>
      <c r="E276" s="70"/>
      <c r="F276" s="81"/>
      <c r="G276" s="72"/>
      <c r="H276" s="73"/>
      <c r="I276" s="82"/>
      <c r="K276" s="90"/>
      <c r="L276" s="90"/>
      <c r="M276" s="90"/>
      <c r="N276" s="76"/>
      <c r="O276" s="77"/>
      <c r="P276" s="89"/>
      <c r="Q276" s="83"/>
      <c r="R276" s="84"/>
      <c r="S276" s="28"/>
      <c r="T276" s="88"/>
      <c r="U276" s="28"/>
      <c r="V276" s="28"/>
      <c r="W276" s="28"/>
      <c r="X276" s="84"/>
    </row>
    <row r="277" spans="2:24" outlineLevel="1" x14ac:dyDescent="0.25">
      <c r="B277" s="67">
        <f t="shared" si="31"/>
        <v>246</v>
      </c>
      <c r="C277" s="79">
        <f t="shared" ref="C277:C340" si="32">DATE(YEAR(C276),MONTH(C276)+1,DAY(C276))</f>
        <v>52749</v>
      </c>
      <c r="D277" s="80"/>
      <c r="E277" s="70"/>
      <c r="F277" s="81"/>
      <c r="G277" s="72"/>
      <c r="H277" s="73"/>
      <c r="I277" s="82"/>
      <c r="K277" s="90"/>
      <c r="L277" s="90"/>
      <c r="M277" s="90"/>
      <c r="N277" s="76"/>
      <c r="O277" s="77"/>
      <c r="P277" s="89"/>
      <c r="Q277" s="83"/>
      <c r="R277" s="84"/>
      <c r="S277" s="28"/>
      <c r="T277" s="88"/>
      <c r="U277" s="28"/>
      <c r="V277" s="28"/>
      <c r="W277" s="28"/>
      <c r="X277" s="84"/>
    </row>
    <row r="278" spans="2:24" outlineLevel="1" x14ac:dyDescent="0.25">
      <c r="B278" s="67">
        <f t="shared" si="31"/>
        <v>247</v>
      </c>
      <c r="C278" s="79">
        <f t="shared" si="32"/>
        <v>52779</v>
      </c>
      <c r="D278" s="80"/>
      <c r="E278" s="70"/>
      <c r="F278" s="81"/>
      <c r="G278" s="72"/>
      <c r="H278" s="73"/>
      <c r="I278" s="82"/>
      <c r="K278" s="90"/>
      <c r="L278" s="90"/>
      <c r="M278" s="90"/>
      <c r="N278" s="76"/>
      <c r="O278" s="77"/>
      <c r="P278" s="89"/>
      <c r="Q278" s="83"/>
      <c r="R278" s="84"/>
      <c r="S278" s="28"/>
      <c r="T278" s="88"/>
      <c r="U278" s="28"/>
      <c r="V278" s="28"/>
      <c r="W278" s="28"/>
      <c r="X278" s="84"/>
    </row>
    <row r="279" spans="2:24" outlineLevel="1" x14ac:dyDescent="0.25">
      <c r="B279" s="67">
        <f t="shared" si="31"/>
        <v>248</v>
      </c>
      <c r="C279" s="79">
        <f t="shared" si="32"/>
        <v>52810</v>
      </c>
      <c r="D279" s="80"/>
      <c r="E279" s="70"/>
      <c r="F279" s="81"/>
      <c r="G279" s="72"/>
      <c r="H279" s="73"/>
      <c r="I279" s="82"/>
      <c r="K279" s="90"/>
      <c r="L279" s="90"/>
      <c r="M279" s="90"/>
      <c r="N279" s="76"/>
      <c r="O279" s="77"/>
      <c r="P279" s="89"/>
      <c r="Q279" s="83"/>
      <c r="R279" s="84"/>
      <c r="S279" s="28"/>
      <c r="T279" s="88"/>
      <c r="U279" s="28"/>
      <c r="V279" s="28"/>
      <c r="W279" s="28"/>
      <c r="X279" s="84"/>
    </row>
    <row r="280" spans="2:24" outlineLevel="1" x14ac:dyDescent="0.25">
      <c r="B280" s="67">
        <f t="shared" si="31"/>
        <v>249</v>
      </c>
      <c r="C280" s="79">
        <f t="shared" si="32"/>
        <v>52841</v>
      </c>
      <c r="D280" s="80"/>
      <c r="E280" s="70"/>
      <c r="F280" s="81"/>
      <c r="G280" s="72"/>
      <c r="H280" s="73"/>
      <c r="I280" s="82"/>
      <c r="K280" s="90"/>
      <c r="L280" s="90"/>
      <c r="M280" s="90"/>
      <c r="N280" s="76"/>
      <c r="O280" s="77"/>
      <c r="P280" s="89"/>
      <c r="Q280" s="83"/>
      <c r="R280" s="84"/>
      <c r="S280" s="28"/>
      <c r="T280" s="88"/>
      <c r="U280" s="28"/>
      <c r="V280" s="28"/>
      <c r="W280" s="28"/>
      <c r="X280" s="84"/>
    </row>
    <row r="281" spans="2:24" outlineLevel="1" x14ac:dyDescent="0.25">
      <c r="B281" s="67">
        <f t="shared" si="31"/>
        <v>250</v>
      </c>
      <c r="C281" s="79">
        <f t="shared" si="32"/>
        <v>52871</v>
      </c>
      <c r="D281" s="80"/>
      <c r="E281" s="70"/>
      <c r="F281" s="81"/>
      <c r="G281" s="72"/>
      <c r="H281" s="73"/>
      <c r="I281" s="82"/>
      <c r="K281" s="90"/>
      <c r="L281" s="90"/>
      <c r="M281" s="90"/>
      <c r="N281" s="76"/>
      <c r="O281" s="77"/>
      <c r="P281" s="89"/>
      <c r="Q281" s="83"/>
      <c r="R281" s="84"/>
      <c r="S281" s="28"/>
      <c r="T281" s="88"/>
      <c r="U281" s="28"/>
      <c r="V281" s="28"/>
      <c r="W281" s="28"/>
      <c r="X281" s="84"/>
    </row>
    <row r="282" spans="2:24" outlineLevel="1" x14ac:dyDescent="0.25">
      <c r="B282" s="67">
        <f t="shared" si="31"/>
        <v>251</v>
      </c>
      <c r="C282" s="79">
        <f t="shared" si="32"/>
        <v>52902</v>
      </c>
      <c r="D282" s="80"/>
      <c r="E282" s="70"/>
      <c r="F282" s="81"/>
      <c r="G282" s="72"/>
      <c r="H282" s="73"/>
      <c r="I282" s="82"/>
      <c r="K282" s="90"/>
      <c r="L282" s="90"/>
      <c r="M282" s="90"/>
      <c r="N282" s="76"/>
      <c r="O282" s="77"/>
      <c r="P282" s="89"/>
      <c r="Q282" s="83"/>
      <c r="R282" s="84"/>
      <c r="S282" s="28"/>
      <c r="T282" s="88"/>
      <c r="U282" s="28"/>
      <c r="V282" s="28"/>
      <c r="W282" s="28"/>
      <c r="X282" s="84"/>
    </row>
    <row r="283" spans="2:24" outlineLevel="1" x14ac:dyDescent="0.25">
      <c r="B283" s="67">
        <f t="shared" si="31"/>
        <v>252</v>
      </c>
      <c r="C283" s="79">
        <f t="shared" si="32"/>
        <v>52932</v>
      </c>
      <c r="D283" s="80"/>
      <c r="E283" s="70"/>
      <c r="F283" s="81"/>
      <c r="G283" s="72"/>
      <c r="H283" s="73"/>
      <c r="I283" s="82"/>
      <c r="K283" s="90"/>
      <c r="L283" s="90"/>
      <c r="M283" s="90"/>
      <c r="N283" s="76"/>
      <c r="O283" s="77"/>
      <c r="P283" s="89"/>
      <c r="Q283" s="83"/>
      <c r="R283" s="84"/>
      <c r="S283" s="28"/>
      <c r="T283" s="88"/>
      <c r="U283" s="28"/>
      <c r="V283" s="28"/>
      <c r="W283" s="28"/>
      <c r="X283" s="84"/>
    </row>
    <row r="284" spans="2:24" outlineLevel="1" x14ac:dyDescent="0.25">
      <c r="B284" s="67">
        <f t="shared" si="31"/>
        <v>253</v>
      </c>
      <c r="C284" s="79">
        <f t="shared" si="32"/>
        <v>52963</v>
      </c>
      <c r="D284" s="80"/>
      <c r="E284" s="70"/>
      <c r="F284" s="81"/>
      <c r="G284" s="72"/>
      <c r="H284" s="73"/>
      <c r="I284" s="82"/>
      <c r="K284" s="90"/>
      <c r="L284" s="90"/>
      <c r="M284" s="90"/>
      <c r="N284" s="76"/>
      <c r="O284" s="77"/>
      <c r="P284" s="89"/>
      <c r="Q284" s="83"/>
      <c r="R284" s="84"/>
      <c r="S284" s="28"/>
      <c r="T284" s="88"/>
      <c r="U284" s="28"/>
      <c r="V284" s="28"/>
      <c r="W284" s="28"/>
      <c r="X284" s="84"/>
    </row>
    <row r="285" spans="2:24" outlineLevel="1" x14ac:dyDescent="0.25">
      <c r="B285" s="67">
        <f t="shared" si="31"/>
        <v>254</v>
      </c>
      <c r="C285" s="79">
        <f t="shared" si="32"/>
        <v>52994</v>
      </c>
      <c r="D285" s="80"/>
      <c r="E285" s="70"/>
      <c r="F285" s="81"/>
      <c r="G285" s="72"/>
      <c r="H285" s="73"/>
      <c r="I285" s="82"/>
      <c r="K285" s="90"/>
      <c r="L285" s="90"/>
      <c r="M285" s="90"/>
      <c r="N285" s="76"/>
      <c r="O285" s="77"/>
      <c r="P285" s="89"/>
      <c r="Q285" s="83"/>
      <c r="R285" s="84"/>
      <c r="S285" s="28"/>
      <c r="T285" s="88"/>
      <c r="U285" s="28"/>
      <c r="V285" s="28"/>
      <c r="W285" s="28"/>
      <c r="X285" s="84"/>
    </row>
    <row r="286" spans="2:24" outlineLevel="1" x14ac:dyDescent="0.25">
      <c r="B286" s="67">
        <f t="shared" si="31"/>
        <v>255</v>
      </c>
      <c r="C286" s="79">
        <f t="shared" si="32"/>
        <v>53022</v>
      </c>
      <c r="D286" s="80"/>
      <c r="E286" s="70"/>
      <c r="F286" s="81"/>
      <c r="G286" s="72"/>
      <c r="H286" s="73"/>
      <c r="I286" s="82"/>
      <c r="K286" s="90"/>
      <c r="L286" s="90"/>
      <c r="M286" s="90"/>
      <c r="N286" s="76"/>
      <c r="O286" s="77"/>
      <c r="P286" s="89"/>
      <c r="Q286" s="83"/>
      <c r="R286" s="84"/>
      <c r="S286" s="28"/>
      <c r="T286" s="88"/>
      <c r="U286" s="28"/>
      <c r="V286" s="28"/>
      <c r="W286" s="28"/>
      <c r="X286" s="84"/>
    </row>
    <row r="287" spans="2:24" outlineLevel="1" x14ac:dyDescent="0.25">
      <c r="B287" s="67">
        <f t="shared" si="31"/>
        <v>256</v>
      </c>
      <c r="C287" s="79">
        <f t="shared" si="32"/>
        <v>53053</v>
      </c>
      <c r="D287" s="80"/>
      <c r="E287" s="70"/>
      <c r="F287" s="81"/>
      <c r="G287" s="72"/>
      <c r="H287" s="73"/>
      <c r="I287" s="82"/>
      <c r="K287" s="90"/>
      <c r="L287" s="90"/>
      <c r="M287" s="90"/>
      <c r="N287" s="76"/>
      <c r="O287" s="77"/>
      <c r="P287" s="89"/>
      <c r="Q287" s="83"/>
      <c r="R287" s="84"/>
      <c r="S287" s="28"/>
      <c r="T287" s="88"/>
      <c r="U287" s="28"/>
      <c r="V287" s="28"/>
      <c r="W287" s="28"/>
      <c r="X287" s="84"/>
    </row>
    <row r="288" spans="2:24" outlineLevel="1" x14ac:dyDescent="0.25">
      <c r="B288" s="67">
        <f t="shared" si="31"/>
        <v>257</v>
      </c>
      <c r="C288" s="79">
        <f t="shared" si="32"/>
        <v>53083</v>
      </c>
      <c r="D288" s="80"/>
      <c r="E288" s="70"/>
      <c r="F288" s="81"/>
      <c r="G288" s="72"/>
      <c r="H288" s="73"/>
      <c r="I288" s="82"/>
      <c r="K288" s="90"/>
      <c r="L288" s="90"/>
      <c r="M288" s="90"/>
      <c r="N288" s="76"/>
      <c r="O288" s="77"/>
      <c r="P288" s="89"/>
      <c r="Q288" s="83"/>
      <c r="R288" s="84"/>
      <c r="S288" s="28"/>
      <c r="T288" s="88"/>
      <c r="U288" s="28"/>
      <c r="V288" s="28"/>
      <c r="W288" s="28"/>
      <c r="X288" s="84"/>
    </row>
    <row r="289" spans="2:24" outlineLevel="1" x14ac:dyDescent="0.25">
      <c r="B289" s="67">
        <f t="shared" si="31"/>
        <v>258</v>
      </c>
      <c r="C289" s="79">
        <f t="shared" si="32"/>
        <v>53114</v>
      </c>
      <c r="D289" s="80"/>
      <c r="E289" s="70"/>
      <c r="F289" s="81"/>
      <c r="G289" s="72"/>
      <c r="H289" s="73"/>
      <c r="I289" s="82"/>
      <c r="K289" s="90"/>
      <c r="L289" s="90"/>
      <c r="M289" s="90"/>
      <c r="N289" s="76"/>
      <c r="O289" s="77"/>
      <c r="P289" s="89"/>
      <c r="Q289" s="83"/>
      <c r="R289" s="84"/>
      <c r="S289" s="28"/>
      <c r="T289" s="88"/>
      <c r="U289" s="28"/>
      <c r="V289" s="28"/>
      <c r="W289" s="28"/>
      <c r="X289" s="84"/>
    </row>
    <row r="290" spans="2:24" outlineLevel="1" x14ac:dyDescent="0.25">
      <c r="B290" s="67">
        <f t="shared" ref="B290:B353" si="33">+B289+1</f>
        <v>259</v>
      </c>
      <c r="C290" s="79">
        <f t="shared" si="32"/>
        <v>53144</v>
      </c>
      <c r="D290" s="80"/>
      <c r="E290" s="70"/>
      <c r="F290" s="81"/>
      <c r="G290" s="72"/>
      <c r="H290" s="73"/>
      <c r="I290" s="82"/>
      <c r="K290" s="90"/>
      <c r="L290" s="90"/>
      <c r="M290" s="90"/>
      <c r="N290" s="76"/>
      <c r="O290" s="77"/>
      <c r="P290" s="89"/>
      <c r="Q290" s="83"/>
      <c r="R290" s="84"/>
      <c r="S290" s="28"/>
      <c r="T290" s="88"/>
      <c r="U290" s="28"/>
      <c r="V290" s="28"/>
      <c r="W290" s="28"/>
      <c r="X290" s="84"/>
    </row>
    <row r="291" spans="2:24" outlineLevel="1" x14ac:dyDescent="0.25">
      <c r="B291" s="67">
        <f t="shared" si="33"/>
        <v>260</v>
      </c>
      <c r="C291" s="79">
        <f t="shared" si="32"/>
        <v>53175</v>
      </c>
      <c r="D291" s="80"/>
      <c r="E291" s="70"/>
      <c r="F291" s="81"/>
      <c r="G291" s="72"/>
      <c r="H291" s="73"/>
      <c r="I291" s="82"/>
      <c r="K291" s="90"/>
      <c r="L291" s="90"/>
      <c r="M291" s="90"/>
      <c r="N291" s="76"/>
      <c r="O291" s="77"/>
      <c r="P291" s="89"/>
      <c r="Q291" s="83"/>
      <c r="R291" s="84"/>
      <c r="S291" s="28"/>
      <c r="T291" s="88"/>
      <c r="U291" s="28"/>
      <c r="V291" s="28"/>
      <c r="W291" s="28"/>
      <c r="X291" s="84"/>
    </row>
    <row r="292" spans="2:24" outlineLevel="1" x14ac:dyDescent="0.25">
      <c r="B292" s="67">
        <f t="shared" si="33"/>
        <v>261</v>
      </c>
      <c r="C292" s="79">
        <f t="shared" si="32"/>
        <v>53206</v>
      </c>
      <c r="D292" s="80"/>
      <c r="E292" s="70"/>
      <c r="F292" s="81"/>
      <c r="G292" s="72"/>
      <c r="H292" s="73"/>
      <c r="I292" s="82"/>
      <c r="K292" s="90"/>
      <c r="L292" s="90"/>
      <c r="M292" s="90"/>
      <c r="N292" s="76"/>
      <c r="O292" s="77"/>
      <c r="P292" s="89"/>
      <c r="Q292" s="83"/>
      <c r="R292" s="84"/>
      <c r="S292" s="28"/>
      <c r="T292" s="88"/>
      <c r="U292" s="28"/>
      <c r="V292" s="28"/>
      <c r="W292" s="28"/>
      <c r="X292" s="84"/>
    </row>
    <row r="293" spans="2:24" outlineLevel="1" x14ac:dyDescent="0.25">
      <c r="B293" s="67">
        <f t="shared" si="33"/>
        <v>262</v>
      </c>
      <c r="C293" s="79">
        <f t="shared" si="32"/>
        <v>53236</v>
      </c>
      <c r="D293" s="80"/>
      <c r="E293" s="70"/>
      <c r="F293" s="81"/>
      <c r="G293" s="72"/>
      <c r="H293" s="73"/>
      <c r="I293" s="82"/>
      <c r="K293" s="90"/>
      <c r="L293" s="90"/>
      <c r="M293" s="90"/>
      <c r="N293" s="76"/>
      <c r="O293" s="77"/>
      <c r="P293" s="89"/>
      <c r="Q293" s="83"/>
      <c r="R293" s="84"/>
      <c r="S293" s="28"/>
      <c r="T293" s="88"/>
      <c r="U293" s="28"/>
      <c r="V293" s="28"/>
      <c r="W293" s="28"/>
      <c r="X293" s="84"/>
    </row>
    <row r="294" spans="2:24" outlineLevel="1" x14ac:dyDescent="0.25">
      <c r="B294" s="67">
        <f t="shared" si="33"/>
        <v>263</v>
      </c>
      <c r="C294" s="79">
        <f t="shared" si="32"/>
        <v>53267</v>
      </c>
      <c r="D294" s="80"/>
      <c r="E294" s="70"/>
      <c r="F294" s="81"/>
      <c r="G294" s="72"/>
      <c r="H294" s="73"/>
      <c r="I294" s="82"/>
      <c r="K294" s="90"/>
      <c r="L294" s="90"/>
      <c r="M294" s="90"/>
      <c r="N294" s="76"/>
      <c r="O294" s="77"/>
      <c r="P294" s="89"/>
      <c r="Q294" s="83"/>
      <c r="R294" s="84"/>
      <c r="S294" s="28"/>
      <c r="T294" s="88"/>
      <c r="U294" s="28"/>
      <c r="V294" s="28"/>
      <c r="W294" s="28"/>
      <c r="X294" s="84"/>
    </row>
    <row r="295" spans="2:24" outlineLevel="1" x14ac:dyDescent="0.25">
      <c r="B295" s="67">
        <f t="shared" si="33"/>
        <v>264</v>
      </c>
      <c r="C295" s="79">
        <f t="shared" si="32"/>
        <v>53297</v>
      </c>
      <c r="D295" s="80"/>
      <c r="E295" s="70"/>
      <c r="F295" s="81"/>
      <c r="G295" s="72"/>
      <c r="H295" s="73"/>
      <c r="I295" s="82"/>
      <c r="K295" s="90"/>
      <c r="L295" s="90"/>
      <c r="M295" s="90"/>
      <c r="N295" s="76"/>
      <c r="O295" s="77"/>
      <c r="P295" s="89"/>
      <c r="Q295" s="83"/>
      <c r="R295" s="84"/>
      <c r="S295" s="28"/>
      <c r="T295" s="88"/>
      <c r="U295" s="28"/>
      <c r="V295" s="28"/>
      <c r="W295" s="28"/>
      <c r="X295" s="84"/>
    </row>
    <row r="296" spans="2:24" outlineLevel="1" x14ac:dyDescent="0.25">
      <c r="B296" s="67">
        <f t="shared" si="33"/>
        <v>265</v>
      </c>
      <c r="C296" s="79">
        <f t="shared" si="32"/>
        <v>53328</v>
      </c>
      <c r="D296" s="80"/>
      <c r="E296" s="70"/>
      <c r="F296" s="81"/>
      <c r="G296" s="72"/>
      <c r="H296" s="73"/>
      <c r="I296" s="82"/>
      <c r="K296" s="90"/>
      <c r="L296" s="90"/>
      <c r="M296" s="90"/>
      <c r="N296" s="76"/>
      <c r="O296" s="77"/>
      <c r="P296" s="89"/>
      <c r="Q296" s="83"/>
      <c r="R296" s="84"/>
      <c r="S296" s="28"/>
      <c r="T296" s="88"/>
      <c r="U296" s="28"/>
      <c r="V296" s="28"/>
      <c r="W296" s="28"/>
      <c r="X296" s="84"/>
    </row>
    <row r="297" spans="2:24" outlineLevel="1" x14ac:dyDescent="0.25">
      <c r="B297" s="67">
        <f t="shared" si="33"/>
        <v>266</v>
      </c>
      <c r="C297" s="79">
        <f t="shared" si="32"/>
        <v>53359</v>
      </c>
      <c r="D297" s="80"/>
      <c r="E297" s="70"/>
      <c r="F297" s="81"/>
      <c r="G297" s="72"/>
      <c r="H297" s="73"/>
      <c r="I297" s="82"/>
      <c r="K297" s="90"/>
      <c r="L297" s="90"/>
      <c r="M297" s="90"/>
      <c r="N297" s="76"/>
      <c r="O297" s="77"/>
      <c r="P297" s="89"/>
      <c r="Q297" s="83"/>
      <c r="R297" s="84"/>
      <c r="S297" s="28"/>
      <c r="T297" s="88"/>
      <c r="U297" s="28"/>
      <c r="V297" s="28"/>
      <c r="W297" s="28"/>
      <c r="X297" s="84"/>
    </row>
    <row r="298" spans="2:24" outlineLevel="1" x14ac:dyDescent="0.25">
      <c r="B298" s="67">
        <f t="shared" si="33"/>
        <v>267</v>
      </c>
      <c r="C298" s="79">
        <f t="shared" si="32"/>
        <v>53387</v>
      </c>
      <c r="D298" s="80"/>
      <c r="E298" s="70"/>
      <c r="F298" s="81"/>
      <c r="G298" s="72"/>
      <c r="H298" s="73"/>
      <c r="I298" s="82"/>
      <c r="K298" s="90"/>
      <c r="L298" s="90"/>
      <c r="M298" s="90"/>
      <c r="N298" s="76"/>
      <c r="O298" s="77"/>
      <c r="P298" s="89"/>
      <c r="Q298" s="83"/>
      <c r="R298" s="84"/>
      <c r="S298" s="28"/>
      <c r="T298" s="88"/>
      <c r="U298" s="28"/>
      <c r="V298" s="28"/>
      <c r="W298" s="28"/>
      <c r="X298" s="84"/>
    </row>
    <row r="299" spans="2:24" outlineLevel="1" x14ac:dyDescent="0.25">
      <c r="B299" s="67">
        <f t="shared" si="33"/>
        <v>268</v>
      </c>
      <c r="C299" s="79">
        <f t="shared" si="32"/>
        <v>53418</v>
      </c>
      <c r="D299" s="80"/>
      <c r="E299" s="70"/>
      <c r="F299" s="81"/>
      <c r="G299" s="72"/>
      <c r="H299" s="73"/>
      <c r="I299" s="82"/>
      <c r="K299" s="90"/>
      <c r="L299" s="90"/>
      <c r="M299" s="90"/>
      <c r="N299" s="76"/>
      <c r="O299" s="77"/>
      <c r="P299" s="89"/>
      <c r="Q299" s="83"/>
      <c r="R299" s="84"/>
      <c r="S299" s="28"/>
      <c r="T299" s="88"/>
      <c r="U299" s="28"/>
      <c r="V299" s="28"/>
      <c r="W299" s="28"/>
      <c r="X299" s="84"/>
    </row>
    <row r="300" spans="2:24" outlineLevel="1" x14ac:dyDescent="0.25">
      <c r="B300" s="67">
        <f t="shared" si="33"/>
        <v>269</v>
      </c>
      <c r="C300" s="79">
        <f t="shared" si="32"/>
        <v>53448</v>
      </c>
      <c r="D300" s="80"/>
      <c r="E300" s="70"/>
      <c r="F300" s="81"/>
      <c r="G300" s="72"/>
      <c r="H300" s="73"/>
      <c r="I300" s="82"/>
      <c r="K300" s="90"/>
      <c r="L300" s="90"/>
      <c r="M300" s="90"/>
      <c r="N300" s="76"/>
      <c r="O300" s="77"/>
      <c r="P300" s="89"/>
      <c r="Q300" s="83"/>
      <c r="R300" s="84"/>
      <c r="S300" s="28"/>
      <c r="T300" s="88"/>
      <c r="U300" s="28"/>
      <c r="V300" s="28"/>
      <c r="W300" s="28"/>
      <c r="X300" s="84"/>
    </row>
    <row r="301" spans="2:24" outlineLevel="1" x14ac:dyDescent="0.25">
      <c r="B301" s="67">
        <f t="shared" si="33"/>
        <v>270</v>
      </c>
      <c r="C301" s="79">
        <f t="shared" si="32"/>
        <v>53479</v>
      </c>
      <c r="D301" s="80"/>
      <c r="E301" s="70"/>
      <c r="F301" s="81"/>
      <c r="G301" s="72"/>
      <c r="H301" s="73"/>
      <c r="I301" s="82"/>
      <c r="K301" s="90"/>
      <c r="L301" s="90"/>
      <c r="M301" s="90"/>
      <c r="N301" s="76"/>
      <c r="O301" s="77"/>
      <c r="P301" s="89"/>
      <c r="Q301" s="83"/>
      <c r="R301" s="84"/>
      <c r="S301" s="28"/>
      <c r="T301" s="88"/>
      <c r="U301" s="28"/>
      <c r="V301" s="28"/>
      <c r="W301" s="28"/>
      <c r="X301" s="84"/>
    </row>
    <row r="302" spans="2:24" outlineLevel="1" x14ac:dyDescent="0.25">
      <c r="B302" s="67">
        <f t="shared" si="33"/>
        <v>271</v>
      </c>
      <c r="C302" s="79">
        <f t="shared" si="32"/>
        <v>53509</v>
      </c>
      <c r="D302" s="80"/>
      <c r="E302" s="70"/>
      <c r="F302" s="81"/>
      <c r="G302" s="72"/>
      <c r="H302" s="73"/>
      <c r="I302" s="82"/>
      <c r="K302" s="90"/>
      <c r="L302" s="90"/>
      <c r="M302" s="90"/>
      <c r="N302" s="76"/>
      <c r="O302" s="77"/>
      <c r="P302" s="89"/>
      <c r="Q302" s="83"/>
      <c r="R302" s="84"/>
      <c r="S302" s="28"/>
      <c r="T302" s="88"/>
      <c r="U302" s="28"/>
      <c r="V302" s="28"/>
      <c r="W302" s="28"/>
      <c r="X302" s="84"/>
    </row>
    <row r="303" spans="2:24" outlineLevel="1" x14ac:dyDescent="0.25">
      <c r="B303" s="67">
        <f t="shared" si="33"/>
        <v>272</v>
      </c>
      <c r="C303" s="79">
        <f t="shared" si="32"/>
        <v>53540</v>
      </c>
      <c r="D303" s="80"/>
      <c r="E303" s="70"/>
      <c r="F303" s="81"/>
      <c r="G303" s="72"/>
      <c r="H303" s="73"/>
      <c r="I303" s="82"/>
      <c r="K303" s="90"/>
      <c r="L303" s="90"/>
      <c r="M303" s="90"/>
      <c r="N303" s="76"/>
      <c r="O303" s="77"/>
      <c r="P303" s="89"/>
      <c r="Q303" s="83"/>
      <c r="R303" s="84"/>
      <c r="S303" s="28"/>
      <c r="T303" s="88"/>
      <c r="U303" s="28"/>
      <c r="V303" s="28"/>
      <c r="W303" s="28"/>
      <c r="X303" s="84"/>
    </row>
    <row r="304" spans="2:24" outlineLevel="1" x14ac:dyDescent="0.25">
      <c r="B304" s="67">
        <f t="shared" si="33"/>
        <v>273</v>
      </c>
      <c r="C304" s="79">
        <f t="shared" si="32"/>
        <v>53571</v>
      </c>
      <c r="D304" s="80"/>
      <c r="E304" s="70"/>
      <c r="F304" s="81"/>
      <c r="G304" s="72"/>
      <c r="H304" s="73"/>
      <c r="I304" s="82"/>
      <c r="K304" s="90"/>
      <c r="L304" s="90"/>
      <c r="M304" s="90"/>
      <c r="N304" s="76"/>
      <c r="O304" s="77"/>
      <c r="P304" s="89"/>
      <c r="Q304" s="83"/>
      <c r="R304" s="84"/>
      <c r="S304" s="28"/>
      <c r="T304" s="88"/>
      <c r="U304" s="28"/>
      <c r="V304" s="28"/>
      <c r="W304" s="28"/>
      <c r="X304" s="84"/>
    </row>
    <row r="305" spans="2:24" outlineLevel="1" x14ac:dyDescent="0.25">
      <c r="B305" s="67">
        <f t="shared" si="33"/>
        <v>274</v>
      </c>
      <c r="C305" s="79">
        <f t="shared" si="32"/>
        <v>53601</v>
      </c>
      <c r="D305" s="80"/>
      <c r="E305" s="70"/>
      <c r="F305" s="81"/>
      <c r="G305" s="72"/>
      <c r="H305" s="73"/>
      <c r="I305" s="82"/>
      <c r="K305" s="90"/>
      <c r="L305" s="90"/>
      <c r="M305" s="90"/>
      <c r="N305" s="76"/>
      <c r="O305" s="77"/>
      <c r="P305" s="89"/>
      <c r="Q305" s="83"/>
      <c r="R305" s="84"/>
      <c r="S305" s="28"/>
      <c r="T305" s="88"/>
      <c r="U305" s="28"/>
      <c r="V305" s="28"/>
      <c r="W305" s="28"/>
      <c r="X305" s="84"/>
    </row>
    <row r="306" spans="2:24" outlineLevel="1" x14ac:dyDescent="0.25">
      <c r="B306" s="67">
        <f t="shared" si="33"/>
        <v>275</v>
      </c>
      <c r="C306" s="79">
        <f t="shared" si="32"/>
        <v>53632</v>
      </c>
      <c r="D306" s="80"/>
      <c r="E306" s="70"/>
      <c r="F306" s="81"/>
      <c r="G306" s="72"/>
      <c r="H306" s="73"/>
      <c r="I306" s="82"/>
      <c r="K306" s="90"/>
      <c r="L306" s="90"/>
      <c r="M306" s="90"/>
      <c r="N306" s="76"/>
      <c r="O306" s="77"/>
      <c r="P306" s="89"/>
      <c r="Q306" s="83"/>
      <c r="R306" s="84"/>
      <c r="S306" s="28"/>
      <c r="T306" s="88"/>
      <c r="U306" s="28"/>
      <c r="V306" s="28"/>
      <c r="W306" s="28"/>
      <c r="X306" s="84"/>
    </row>
    <row r="307" spans="2:24" outlineLevel="1" x14ac:dyDescent="0.25">
      <c r="B307" s="67">
        <f t="shared" si="33"/>
        <v>276</v>
      </c>
      <c r="C307" s="79">
        <f t="shared" si="32"/>
        <v>53662</v>
      </c>
      <c r="D307" s="80"/>
      <c r="E307" s="70"/>
      <c r="F307" s="81"/>
      <c r="G307" s="72"/>
      <c r="H307" s="73"/>
      <c r="I307" s="82"/>
      <c r="K307" s="90"/>
      <c r="L307" s="90"/>
      <c r="M307" s="90"/>
      <c r="N307" s="76"/>
      <c r="O307" s="77"/>
      <c r="P307" s="89"/>
      <c r="Q307" s="83"/>
      <c r="R307" s="84"/>
      <c r="S307" s="28"/>
      <c r="T307" s="88"/>
      <c r="U307" s="28"/>
      <c r="V307" s="28"/>
      <c r="W307" s="28"/>
      <c r="X307" s="84"/>
    </row>
    <row r="308" spans="2:24" outlineLevel="1" x14ac:dyDescent="0.25">
      <c r="B308" s="67">
        <f t="shared" si="33"/>
        <v>277</v>
      </c>
      <c r="C308" s="79">
        <f t="shared" si="32"/>
        <v>53693</v>
      </c>
      <c r="D308" s="80"/>
      <c r="E308" s="70"/>
      <c r="F308" s="81"/>
      <c r="G308" s="72"/>
      <c r="H308" s="73"/>
      <c r="I308" s="82"/>
      <c r="K308" s="90"/>
      <c r="L308" s="90"/>
      <c r="M308" s="90"/>
      <c r="N308" s="76"/>
      <c r="O308" s="77"/>
      <c r="P308" s="89"/>
      <c r="Q308" s="83"/>
      <c r="R308" s="84"/>
      <c r="S308" s="28"/>
      <c r="T308" s="88"/>
      <c r="U308" s="28"/>
      <c r="V308" s="28"/>
      <c r="W308" s="28"/>
      <c r="X308" s="84"/>
    </row>
    <row r="309" spans="2:24" outlineLevel="1" x14ac:dyDescent="0.25">
      <c r="B309" s="67">
        <f t="shared" si="33"/>
        <v>278</v>
      </c>
      <c r="C309" s="79">
        <f t="shared" si="32"/>
        <v>53724</v>
      </c>
      <c r="D309" s="80"/>
      <c r="E309" s="70"/>
      <c r="F309" s="81"/>
      <c r="G309" s="72"/>
      <c r="H309" s="73"/>
      <c r="I309" s="82"/>
      <c r="K309" s="90"/>
      <c r="L309" s="90"/>
      <c r="M309" s="90"/>
      <c r="N309" s="76"/>
      <c r="O309" s="77"/>
      <c r="P309" s="89"/>
      <c r="Q309" s="83"/>
      <c r="R309" s="84"/>
      <c r="S309" s="28"/>
      <c r="T309" s="88"/>
      <c r="U309" s="28"/>
      <c r="V309" s="28"/>
      <c r="W309" s="28"/>
      <c r="X309" s="84"/>
    </row>
    <row r="310" spans="2:24" outlineLevel="1" x14ac:dyDescent="0.25">
      <c r="B310" s="67">
        <f t="shared" si="33"/>
        <v>279</v>
      </c>
      <c r="C310" s="79">
        <f t="shared" si="32"/>
        <v>53752</v>
      </c>
      <c r="D310" s="80"/>
      <c r="E310" s="70"/>
      <c r="F310" s="81"/>
      <c r="G310" s="72"/>
      <c r="H310" s="73"/>
      <c r="I310" s="82"/>
      <c r="K310" s="90"/>
      <c r="L310" s="90"/>
      <c r="M310" s="90"/>
      <c r="N310" s="76"/>
      <c r="O310" s="77"/>
      <c r="P310" s="89"/>
      <c r="Q310" s="83"/>
      <c r="R310" s="84"/>
      <c r="S310" s="28"/>
      <c r="T310" s="88"/>
      <c r="U310" s="28"/>
      <c r="V310" s="28"/>
      <c r="W310" s="28"/>
      <c r="X310" s="84"/>
    </row>
    <row r="311" spans="2:24" outlineLevel="1" x14ac:dyDescent="0.25">
      <c r="B311" s="67">
        <f t="shared" si="33"/>
        <v>280</v>
      </c>
      <c r="C311" s="79">
        <f t="shared" si="32"/>
        <v>53783</v>
      </c>
      <c r="D311" s="80"/>
      <c r="E311" s="70"/>
      <c r="F311" s="81"/>
      <c r="G311" s="72"/>
      <c r="H311" s="73"/>
      <c r="I311" s="82"/>
      <c r="K311" s="90"/>
      <c r="L311" s="90"/>
      <c r="M311" s="90"/>
      <c r="N311" s="76"/>
      <c r="O311" s="77"/>
      <c r="P311" s="89"/>
      <c r="Q311" s="83"/>
      <c r="R311" s="84"/>
      <c r="S311" s="28"/>
      <c r="T311" s="88"/>
      <c r="U311" s="28"/>
      <c r="V311" s="28"/>
      <c r="W311" s="28"/>
      <c r="X311" s="84"/>
    </row>
    <row r="312" spans="2:24" outlineLevel="1" x14ac:dyDescent="0.25">
      <c r="B312" s="67">
        <f t="shared" si="33"/>
        <v>281</v>
      </c>
      <c r="C312" s="79">
        <f t="shared" si="32"/>
        <v>53813</v>
      </c>
      <c r="D312" s="80"/>
      <c r="E312" s="70"/>
      <c r="F312" s="81"/>
      <c r="G312" s="72"/>
      <c r="H312" s="73"/>
      <c r="I312" s="82"/>
      <c r="K312" s="90"/>
      <c r="L312" s="90"/>
      <c r="M312" s="90"/>
      <c r="N312" s="76"/>
      <c r="O312" s="77"/>
      <c r="P312" s="89"/>
      <c r="Q312" s="83"/>
      <c r="R312" s="84"/>
      <c r="S312" s="28"/>
      <c r="T312" s="88"/>
      <c r="U312" s="28"/>
      <c r="V312" s="28"/>
      <c r="W312" s="28"/>
      <c r="X312" s="84"/>
    </row>
    <row r="313" spans="2:24" outlineLevel="1" x14ac:dyDescent="0.25">
      <c r="B313" s="67">
        <f t="shared" si="33"/>
        <v>282</v>
      </c>
      <c r="C313" s="79">
        <f t="shared" si="32"/>
        <v>53844</v>
      </c>
      <c r="D313" s="80"/>
      <c r="E313" s="70"/>
      <c r="F313" s="81"/>
      <c r="G313" s="72"/>
      <c r="H313" s="73"/>
      <c r="I313" s="82"/>
      <c r="K313" s="90"/>
      <c r="L313" s="90"/>
      <c r="M313" s="90"/>
      <c r="N313" s="76"/>
      <c r="O313" s="77"/>
      <c r="P313" s="89"/>
      <c r="Q313" s="83"/>
      <c r="R313" s="84"/>
      <c r="S313" s="28"/>
      <c r="T313" s="88"/>
      <c r="U313" s="28"/>
      <c r="V313" s="28"/>
      <c r="W313" s="28"/>
      <c r="X313" s="84"/>
    </row>
    <row r="314" spans="2:24" outlineLevel="1" x14ac:dyDescent="0.25">
      <c r="B314" s="67">
        <f t="shared" si="33"/>
        <v>283</v>
      </c>
      <c r="C314" s="79">
        <f t="shared" si="32"/>
        <v>53874</v>
      </c>
      <c r="D314" s="80"/>
      <c r="E314" s="70"/>
      <c r="F314" s="81"/>
      <c r="G314" s="72"/>
      <c r="H314" s="73"/>
      <c r="I314" s="82"/>
      <c r="K314" s="90"/>
      <c r="L314" s="90"/>
      <c r="M314" s="90"/>
      <c r="N314" s="76"/>
      <c r="O314" s="77"/>
      <c r="P314" s="89"/>
      <c r="Q314" s="83"/>
      <c r="R314" s="84"/>
      <c r="S314" s="28"/>
      <c r="T314" s="88"/>
      <c r="U314" s="28"/>
      <c r="V314" s="28"/>
      <c r="W314" s="28"/>
      <c r="X314" s="84"/>
    </row>
    <row r="315" spans="2:24" outlineLevel="1" x14ac:dyDescent="0.25">
      <c r="B315" s="67">
        <f t="shared" si="33"/>
        <v>284</v>
      </c>
      <c r="C315" s="79">
        <f t="shared" si="32"/>
        <v>53905</v>
      </c>
      <c r="D315" s="80"/>
      <c r="E315" s="70"/>
      <c r="F315" s="81"/>
      <c r="G315" s="72"/>
      <c r="H315" s="73"/>
      <c r="I315" s="82"/>
      <c r="K315" s="90"/>
      <c r="L315" s="90"/>
      <c r="M315" s="90"/>
      <c r="N315" s="76"/>
      <c r="O315" s="77"/>
      <c r="P315" s="89"/>
      <c r="Q315" s="83"/>
      <c r="R315" s="84"/>
      <c r="S315" s="28"/>
      <c r="T315" s="88"/>
      <c r="U315" s="28"/>
      <c r="V315" s="28"/>
      <c r="W315" s="28"/>
      <c r="X315" s="84"/>
    </row>
    <row r="316" spans="2:24" outlineLevel="1" x14ac:dyDescent="0.25">
      <c r="B316" s="67">
        <f t="shared" si="33"/>
        <v>285</v>
      </c>
      <c r="C316" s="79">
        <f t="shared" si="32"/>
        <v>53936</v>
      </c>
      <c r="D316" s="80"/>
      <c r="E316" s="70"/>
      <c r="F316" s="81"/>
      <c r="G316" s="72"/>
      <c r="H316" s="73"/>
      <c r="I316" s="82"/>
      <c r="K316" s="90"/>
      <c r="L316" s="90"/>
      <c r="M316" s="90"/>
      <c r="N316" s="76"/>
      <c r="O316" s="77"/>
      <c r="P316" s="89"/>
      <c r="Q316" s="83"/>
      <c r="R316" s="84"/>
      <c r="S316" s="28"/>
      <c r="T316" s="88"/>
      <c r="U316" s="28"/>
      <c r="V316" s="28"/>
      <c r="W316" s="28"/>
      <c r="X316" s="84"/>
    </row>
    <row r="317" spans="2:24" outlineLevel="1" x14ac:dyDescent="0.25">
      <c r="B317" s="67">
        <f t="shared" si="33"/>
        <v>286</v>
      </c>
      <c r="C317" s="79">
        <f t="shared" si="32"/>
        <v>53966</v>
      </c>
      <c r="D317" s="80"/>
      <c r="E317" s="70"/>
      <c r="F317" s="81"/>
      <c r="G317" s="72"/>
      <c r="H317" s="73"/>
      <c r="I317" s="82"/>
      <c r="K317" s="90"/>
      <c r="L317" s="90"/>
      <c r="M317" s="90"/>
      <c r="N317" s="76"/>
      <c r="O317" s="77"/>
      <c r="P317" s="89"/>
      <c r="Q317" s="83"/>
      <c r="R317" s="84"/>
      <c r="S317" s="28"/>
      <c r="T317" s="88"/>
      <c r="U317" s="28"/>
      <c r="V317" s="28"/>
      <c r="W317" s="28"/>
      <c r="X317" s="84"/>
    </row>
    <row r="318" spans="2:24" outlineLevel="1" x14ac:dyDescent="0.25">
      <c r="B318" s="67">
        <f t="shared" si="33"/>
        <v>287</v>
      </c>
      <c r="C318" s="79">
        <f t="shared" si="32"/>
        <v>53997</v>
      </c>
      <c r="D318" s="80"/>
      <c r="E318" s="70"/>
      <c r="F318" s="81"/>
      <c r="G318" s="72"/>
      <c r="H318" s="73"/>
      <c r="I318" s="82"/>
      <c r="K318" s="90"/>
      <c r="L318" s="90"/>
      <c r="M318" s="90"/>
      <c r="N318" s="76"/>
      <c r="O318" s="77"/>
      <c r="P318" s="89"/>
      <c r="Q318" s="83"/>
      <c r="R318" s="84"/>
      <c r="S318" s="28"/>
      <c r="T318" s="88"/>
      <c r="U318" s="28"/>
      <c r="V318" s="28"/>
      <c r="W318" s="28"/>
      <c r="X318" s="84"/>
    </row>
    <row r="319" spans="2:24" outlineLevel="1" x14ac:dyDescent="0.25">
      <c r="B319" s="67">
        <f t="shared" si="33"/>
        <v>288</v>
      </c>
      <c r="C319" s="79">
        <f t="shared" si="32"/>
        <v>54027</v>
      </c>
      <c r="D319" s="80"/>
      <c r="E319" s="70"/>
      <c r="F319" s="81"/>
      <c r="G319" s="72"/>
      <c r="H319" s="73"/>
      <c r="I319" s="82"/>
      <c r="K319" s="90"/>
      <c r="L319" s="90"/>
      <c r="M319" s="90"/>
      <c r="N319" s="76"/>
      <c r="O319" s="77"/>
      <c r="P319" s="89"/>
      <c r="Q319" s="83"/>
      <c r="R319" s="84"/>
      <c r="S319" s="28"/>
      <c r="T319" s="88"/>
      <c r="U319" s="28"/>
      <c r="V319" s="28"/>
      <c r="W319" s="28"/>
      <c r="X319" s="84"/>
    </row>
    <row r="320" spans="2:24" outlineLevel="1" x14ac:dyDescent="0.25">
      <c r="B320" s="67">
        <f t="shared" si="33"/>
        <v>289</v>
      </c>
      <c r="C320" s="79">
        <f t="shared" si="32"/>
        <v>54058</v>
      </c>
      <c r="D320" s="80"/>
      <c r="E320" s="70"/>
      <c r="F320" s="81"/>
      <c r="G320" s="72"/>
      <c r="H320" s="73"/>
      <c r="I320" s="82"/>
      <c r="K320" s="90"/>
      <c r="L320" s="90"/>
      <c r="M320" s="90"/>
      <c r="N320" s="76"/>
      <c r="O320" s="77"/>
      <c r="P320" s="89"/>
      <c r="Q320" s="83"/>
      <c r="R320" s="84"/>
      <c r="S320" s="28"/>
      <c r="T320" s="88"/>
      <c r="U320" s="28"/>
      <c r="V320" s="28"/>
      <c r="W320" s="28"/>
      <c r="X320" s="84"/>
    </row>
    <row r="321" spans="2:24" outlineLevel="1" x14ac:dyDescent="0.25">
      <c r="B321" s="67">
        <f t="shared" si="33"/>
        <v>290</v>
      </c>
      <c r="C321" s="79">
        <f t="shared" si="32"/>
        <v>54089</v>
      </c>
      <c r="D321" s="80"/>
      <c r="E321" s="70"/>
      <c r="F321" s="81"/>
      <c r="G321" s="72"/>
      <c r="H321" s="73"/>
      <c r="I321" s="82"/>
      <c r="K321" s="90"/>
      <c r="L321" s="90"/>
      <c r="M321" s="90"/>
      <c r="N321" s="76"/>
      <c r="O321" s="77"/>
      <c r="P321" s="89"/>
      <c r="Q321" s="83"/>
      <c r="R321" s="84"/>
      <c r="S321" s="28"/>
      <c r="T321" s="88"/>
      <c r="U321" s="28"/>
      <c r="V321" s="28"/>
      <c r="W321" s="28"/>
      <c r="X321" s="84"/>
    </row>
    <row r="322" spans="2:24" outlineLevel="1" x14ac:dyDescent="0.25">
      <c r="B322" s="67">
        <f t="shared" si="33"/>
        <v>291</v>
      </c>
      <c r="C322" s="79">
        <f t="shared" si="32"/>
        <v>54118</v>
      </c>
      <c r="D322" s="80"/>
      <c r="E322" s="70"/>
      <c r="F322" s="81"/>
      <c r="G322" s="72"/>
      <c r="H322" s="73"/>
      <c r="I322" s="82"/>
      <c r="K322" s="90"/>
      <c r="L322" s="90"/>
      <c r="M322" s="90"/>
      <c r="N322" s="76"/>
      <c r="O322" s="77"/>
      <c r="P322" s="89"/>
      <c r="Q322" s="83"/>
      <c r="R322" s="84"/>
      <c r="S322" s="28"/>
      <c r="T322" s="88"/>
      <c r="U322" s="28"/>
      <c r="V322" s="28"/>
      <c r="W322" s="28"/>
      <c r="X322" s="84"/>
    </row>
    <row r="323" spans="2:24" outlineLevel="1" x14ac:dyDescent="0.25">
      <c r="B323" s="67">
        <f t="shared" si="33"/>
        <v>292</v>
      </c>
      <c r="C323" s="79">
        <f t="shared" si="32"/>
        <v>54149</v>
      </c>
      <c r="D323" s="80"/>
      <c r="E323" s="70"/>
      <c r="F323" s="81"/>
      <c r="G323" s="72"/>
      <c r="H323" s="73"/>
      <c r="I323" s="82"/>
      <c r="K323" s="90"/>
      <c r="L323" s="90"/>
      <c r="M323" s="90"/>
      <c r="N323" s="76"/>
      <c r="O323" s="77"/>
      <c r="P323" s="89"/>
      <c r="Q323" s="83"/>
      <c r="R323" s="84"/>
      <c r="S323" s="28"/>
      <c r="T323" s="88"/>
      <c r="U323" s="28"/>
      <c r="V323" s="28"/>
      <c r="W323" s="28"/>
      <c r="X323" s="84"/>
    </row>
    <row r="324" spans="2:24" outlineLevel="1" x14ac:dyDescent="0.25">
      <c r="B324" s="67">
        <f t="shared" si="33"/>
        <v>293</v>
      </c>
      <c r="C324" s="79">
        <f t="shared" si="32"/>
        <v>54179</v>
      </c>
      <c r="D324" s="80"/>
      <c r="E324" s="70"/>
      <c r="F324" s="81"/>
      <c r="G324" s="72"/>
      <c r="H324" s="73"/>
      <c r="I324" s="82"/>
      <c r="K324" s="90"/>
      <c r="L324" s="90"/>
      <c r="M324" s="90"/>
      <c r="N324" s="76"/>
      <c r="O324" s="77"/>
      <c r="P324" s="89"/>
      <c r="Q324" s="83"/>
      <c r="R324" s="84"/>
      <c r="S324" s="28"/>
      <c r="T324" s="88"/>
      <c r="U324" s="28"/>
      <c r="V324" s="28"/>
      <c r="W324" s="28"/>
      <c r="X324" s="84"/>
    </row>
    <row r="325" spans="2:24" outlineLevel="1" x14ac:dyDescent="0.25">
      <c r="B325" s="67">
        <f t="shared" si="33"/>
        <v>294</v>
      </c>
      <c r="C325" s="79">
        <f t="shared" si="32"/>
        <v>54210</v>
      </c>
      <c r="D325" s="80"/>
      <c r="E325" s="70"/>
      <c r="F325" s="81"/>
      <c r="G325" s="72"/>
      <c r="H325" s="73"/>
      <c r="I325" s="82"/>
      <c r="K325" s="90"/>
      <c r="L325" s="90"/>
      <c r="M325" s="90"/>
      <c r="N325" s="76"/>
      <c r="O325" s="77"/>
      <c r="P325" s="89"/>
      <c r="Q325" s="83"/>
      <c r="R325" s="84"/>
      <c r="S325" s="28"/>
      <c r="T325" s="88"/>
      <c r="U325" s="28"/>
      <c r="V325" s="28"/>
      <c r="W325" s="28"/>
      <c r="X325" s="84"/>
    </row>
    <row r="326" spans="2:24" outlineLevel="1" x14ac:dyDescent="0.25">
      <c r="B326" s="67">
        <f t="shared" si="33"/>
        <v>295</v>
      </c>
      <c r="C326" s="79">
        <f t="shared" si="32"/>
        <v>54240</v>
      </c>
      <c r="D326" s="80"/>
      <c r="E326" s="70"/>
      <c r="F326" s="81"/>
      <c r="G326" s="72"/>
      <c r="H326" s="73"/>
      <c r="I326" s="82"/>
      <c r="K326" s="90"/>
      <c r="L326" s="90"/>
      <c r="M326" s="90"/>
      <c r="N326" s="76"/>
      <c r="O326" s="77"/>
      <c r="P326" s="89"/>
      <c r="Q326" s="83"/>
      <c r="R326" s="84"/>
      <c r="S326" s="28"/>
      <c r="T326" s="88"/>
      <c r="U326" s="28"/>
      <c r="V326" s="28"/>
      <c r="W326" s="28"/>
      <c r="X326" s="84"/>
    </row>
    <row r="327" spans="2:24" outlineLevel="1" x14ac:dyDescent="0.25">
      <c r="B327" s="67">
        <f t="shared" si="33"/>
        <v>296</v>
      </c>
      <c r="C327" s="79">
        <f t="shared" si="32"/>
        <v>54271</v>
      </c>
      <c r="D327" s="80"/>
      <c r="E327" s="70"/>
      <c r="F327" s="81"/>
      <c r="G327" s="72"/>
      <c r="H327" s="73"/>
      <c r="I327" s="82"/>
      <c r="K327" s="90"/>
      <c r="L327" s="90"/>
      <c r="M327" s="90"/>
      <c r="N327" s="76"/>
      <c r="O327" s="77"/>
      <c r="P327" s="89"/>
      <c r="Q327" s="83"/>
      <c r="R327" s="84"/>
      <c r="S327" s="28"/>
      <c r="T327" s="88"/>
      <c r="U327" s="28"/>
      <c r="V327" s="28"/>
      <c r="W327" s="28"/>
      <c r="X327" s="84"/>
    </row>
    <row r="328" spans="2:24" outlineLevel="1" x14ac:dyDescent="0.25">
      <c r="B328" s="67">
        <f t="shared" si="33"/>
        <v>297</v>
      </c>
      <c r="C328" s="79">
        <f t="shared" si="32"/>
        <v>54302</v>
      </c>
      <c r="D328" s="80"/>
      <c r="E328" s="70"/>
      <c r="F328" s="81"/>
      <c r="G328" s="72"/>
      <c r="H328" s="73"/>
      <c r="I328" s="82"/>
      <c r="K328" s="90"/>
      <c r="L328" s="90"/>
      <c r="M328" s="90"/>
      <c r="N328" s="76"/>
      <c r="O328" s="77"/>
      <c r="P328" s="89"/>
      <c r="Q328" s="83"/>
      <c r="R328" s="84"/>
      <c r="S328" s="28"/>
      <c r="T328" s="88"/>
      <c r="U328" s="28"/>
      <c r="V328" s="28"/>
      <c r="W328" s="28"/>
      <c r="X328" s="84"/>
    </row>
    <row r="329" spans="2:24" outlineLevel="1" x14ac:dyDescent="0.25">
      <c r="B329" s="67">
        <f t="shared" si="33"/>
        <v>298</v>
      </c>
      <c r="C329" s="79">
        <f t="shared" si="32"/>
        <v>54332</v>
      </c>
      <c r="D329" s="80"/>
      <c r="E329" s="70"/>
      <c r="F329" s="81"/>
      <c r="G329" s="72"/>
      <c r="H329" s="73"/>
      <c r="I329" s="82"/>
      <c r="K329" s="90"/>
      <c r="L329" s="90"/>
      <c r="M329" s="90"/>
      <c r="N329" s="76"/>
      <c r="O329" s="77"/>
      <c r="P329" s="89"/>
      <c r="Q329" s="83"/>
      <c r="R329" s="84"/>
      <c r="S329" s="28"/>
      <c r="T329" s="88"/>
      <c r="U329" s="28"/>
      <c r="V329" s="28"/>
      <c r="W329" s="28"/>
      <c r="X329" s="84"/>
    </row>
    <row r="330" spans="2:24" outlineLevel="1" x14ac:dyDescent="0.25">
      <c r="B330" s="67">
        <f t="shared" si="33"/>
        <v>299</v>
      </c>
      <c r="C330" s="79">
        <f t="shared" si="32"/>
        <v>54363</v>
      </c>
      <c r="D330" s="80"/>
      <c r="E330" s="70"/>
      <c r="F330" s="81"/>
      <c r="G330" s="72"/>
      <c r="H330" s="73"/>
      <c r="I330" s="82"/>
      <c r="K330" s="90"/>
      <c r="L330" s="90"/>
      <c r="M330" s="90"/>
      <c r="N330" s="76"/>
      <c r="O330" s="77"/>
      <c r="P330" s="89"/>
      <c r="Q330" s="83"/>
      <c r="R330" s="84"/>
      <c r="S330" s="28"/>
      <c r="T330" s="88"/>
      <c r="U330" s="28"/>
      <c r="V330" s="28"/>
      <c r="W330" s="28"/>
      <c r="X330" s="84"/>
    </row>
    <row r="331" spans="2:24" outlineLevel="1" x14ac:dyDescent="0.25">
      <c r="B331" s="67">
        <f t="shared" si="33"/>
        <v>300</v>
      </c>
      <c r="C331" s="79">
        <f t="shared" si="32"/>
        <v>54393</v>
      </c>
      <c r="D331" s="80"/>
      <c r="E331" s="70"/>
      <c r="F331" s="81"/>
      <c r="G331" s="72"/>
      <c r="H331" s="73"/>
      <c r="I331" s="82"/>
      <c r="K331" s="90"/>
      <c r="L331" s="90"/>
      <c r="M331" s="90"/>
      <c r="N331" s="76"/>
      <c r="O331" s="77"/>
      <c r="P331" s="89"/>
      <c r="Q331" s="83"/>
      <c r="R331" s="84"/>
      <c r="S331" s="28"/>
      <c r="T331" s="88"/>
      <c r="U331" s="28"/>
      <c r="V331" s="28"/>
      <c r="W331" s="28"/>
      <c r="X331" s="84"/>
    </row>
    <row r="332" spans="2:24" outlineLevel="1" x14ac:dyDescent="0.25">
      <c r="B332" s="67">
        <f t="shared" si="33"/>
        <v>301</v>
      </c>
      <c r="C332" s="79">
        <f t="shared" si="32"/>
        <v>54424</v>
      </c>
      <c r="D332" s="80"/>
      <c r="E332" s="70"/>
      <c r="F332" s="81"/>
      <c r="G332" s="72"/>
      <c r="H332" s="73"/>
      <c r="I332" s="82"/>
      <c r="K332" s="90"/>
      <c r="L332" s="90"/>
      <c r="M332" s="90"/>
      <c r="N332" s="76"/>
      <c r="O332" s="77"/>
      <c r="P332" s="89"/>
      <c r="Q332" s="83"/>
      <c r="R332" s="84"/>
      <c r="S332" s="28"/>
      <c r="T332" s="88"/>
      <c r="U332" s="28"/>
      <c r="V332" s="28"/>
      <c r="W332" s="28"/>
      <c r="X332" s="84"/>
    </row>
    <row r="333" spans="2:24" outlineLevel="1" x14ac:dyDescent="0.25">
      <c r="B333" s="67">
        <f t="shared" si="33"/>
        <v>302</v>
      </c>
      <c r="C333" s="79">
        <f t="shared" si="32"/>
        <v>54455</v>
      </c>
      <c r="D333" s="80"/>
      <c r="E333" s="70"/>
      <c r="F333" s="81"/>
      <c r="G333" s="72"/>
      <c r="H333" s="73"/>
      <c r="I333" s="82"/>
      <c r="K333" s="90"/>
      <c r="L333" s="90"/>
      <c r="M333" s="90"/>
      <c r="N333" s="76"/>
      <c r="O333" s="77"/>
      <c r="P333" s="89"/>
      <c r="Q333" s="83"/>
      <c r="R333" s="84"/>
      <c r="S333" s="28"/>
      <c r="T333" s="88"/>
      <c r="U333" s="28"/>
      <c r="V333" s="28"/>
      <c r="W333" s="28"/>
      <c r="X333" s="84"/>
    </row>
    <row r="334" spans="2:24" outlineLevel="1" x14ac:dyDescent="0.25">
      <c r="B334" s="67">
        <f t="shared" si="33"/>
        <v>303</v>
      </c>
      <c r="C334" s="79">
        <f t="shared" si="32"/>
        <v>54483</v>
      </c>
      <c r="D334" s="80"/>
      <c r="E334" s="70"/>
      <c r="F334" s="81"/>
      <c r="G334" s="72"/>
      <c r="H334" s="73"/>
      <c r="I334" s="82"/>
      <c r="K334" s="90"/>
      <c r="L334" s="90"/>
      <c r="M334" s="90"/>
      <c r="N334" s="76"/>
      <c r="O334" s="77"/>
      <c r="P334" s="89"/>
      <c r="Q334" s="83"/>
      <c r="R334" s="84"/>
      <c r="S334" s="28"/>
      <c r="T334" s="88"/>
      <c r="U334" s="28"/>
      <c r="V334" s="28"/>
      <c r="W334" s="28"/>
      <c r="X334" s="84"/>
    </row>
    <row r="335" spans="2:24" outlineLevel="1" x14ac:dyDescent="0.25">
      <c r="B335" s="67">
        <f t="shared" si="33"/>
        <v>304</v>
      </c>
      <c r="C335" s="79">
        <f t="shared" si="32"/>
        <v>54514</v>
      </c>
      <c r="D335" s="80"/>
      <c r="E335" s="70"/>
      <c r="F335" s="81"/>
      <c r="G335" s="72"/>
      <c r="H335" s="73"/>
      <c r="I335" s="82"/>
      <c r="K335" s="90"/>
      <c r="L335" s="90"/>
      <c r="M335" s="90"/>
      <c r="N335" s="76"/>
      <c r="O335" s="77"/>
      <c r="P335" s="89"/>
      <c r="Q335" s="83"/>
      <c r="R335" s="84"/>
      <c r="S335" s="28"/>
      <c r="T335" s="88"/>
      <c r="U335" s="28"/>
      <c r="V335" s="28"/>
      <c r="W335" s="28"/>
      <c r="X335" s="84"/>
    </row>
    <row r="336" spans="2:24" outlineLevel="1" x14ac:dyDescent="0.25">
      <c r="B336" s="67">
        <f t="shared" si="33"/>
        <v>305</v>
      </c>
      <c r="C336" s="79">
        <f t="shared" si="32"/>
        <v>54544</v>
      </c>
      <c r="D336" s="80"/>
      <c r="E336" s="70"/>
      <c r="F336" s="81"/>
      <c r="G336" s="72"/>
      <c r="H336" s="73"/>
      <c r="I336" s="82"/>
      <c r="K336" s="90"/>
      <c r="L336" s="90"/>
      <c r="M336" s="90"/>
      <c r="N336" s="76"/>
      <c r="O336" s="77"/>
      <c r="P336" s="89"/>
      <c r="Q336" s="83"/>
      <c r="R336" s="84"/>
      <c r="S336" s="28"/>
      <c r="T336" s="88"/>
      <c r="U336" s="28"/>
      <c r="V336" s="28"/>
      <c r="W336" s="28"/>
      <c r="X336" s="84"/>
    </row>
    <row r="337" spans="2:24" outlineLevel="1" x14ac:dyDescent="0.25">
      <c r="B337" s="67">
        <f t="shared" si="33"/>
        <v>306</v>
      </c>
      <c r="C337" s="79">
        <f t="shared" si="32"/>
        <v>54575</v>
      </c>
      <c r="D337" s="80"/>
      <c r="E337" s="70"/>
      <c r="F337" s="81"/>
      <c r="G337" s="72"/>
      <c r="H337" s="73"/>
      <c r="I337" s="82"/>
      <c r="K337" s="90"/>
      <c r="L337" s="90"/>
      <c r="M337" s="90"/>
      <c r="N337" s="76"/>
      <c r="O337" s="77"/>
      <c r="P337" s="89"/>
      <c r="Q337" s="83"/>
      <c r="R337" s="84"/>
      <c r="S337" s="28"/>
      <c r="T337" s="88"/>
      <c r="U337" s="28"/>
      <c r="V337" s="28"/>
      <c r="W337" s="28"/>
      <c r="X337" s="84"/>
    </row>
    <row r="338" spans="2:24" outlineLevel="1" x14ac:dyDescent="0.25">
      <c r="B338" s="67">
        <f t="shared" si="33"/>
        <v>307</v>
      </c>
      <c r="C338" s="79">
        <f t="shared" si="32"/>
        <v>54605</v>
      </c>
      <c r="D338" s="80"/>
      <c r="E338" s="70"/>
      <c r="F338" s="81"/>
      <c r="G338" s="72"/>
      <c r="H338" s="73"/>
      <c r="I338" s="82"/>
      <c r="K338" s="90"/>
      <c r="L338" s="90"/>
      <c r="M338" s="90"/>
      <c r="N338" s="76"/>
      <c r="O338" s="77"/>
      <c r="P338" s="89"/>
      <c r="Q338" s="83"/>
      <c r="R338" s="84"/>
      <c r="S338" s="28"/>
      <c r="T338" s="88"/>
      <c r="U338" s="28"/>
      <c r="V338" s="28"/>
      <c r="W338" s="28"/>
      <c r="X338" s="84"/>
    </row>
    <row r="339" spans="2:24" outlineLevel="1" x14ac:dyDescent="0.25">
      <c r="B339" s="67">
        <f t="shared" si="33"/>
        <v>308</v>
      </c>
      <c r="C339" s="79">
        <f t="shared" si="32"/>
        <v>54636</v>
      </c>
      <c r="D339" s="80"/>
      <c r="E339" s="70"/>
      <c r="F339" s="81"/>
      <c r="G339" s="72"/>
      <c r="H339" s="73"/>
      <c r="I339" s="82"/>
      <c r="K339" s="90"/>
      <c r="L339" s="90"/>
      <c r="M339" s="90"/>
      <c r="N339" s="76"/>
      <c r="O339" s="77"/>
      <c r="P339" s="89"/>
      <c r="Q339" s="83"/>
      <c r="R339" s="84"/>
      <c r="S339" s="28"/>
      <c r="T339" s="88"/>
      <c r="U339" s="28"/>
      <c r="V339" s="28"/>
      <c r="W339" s="28"/>
      <c r="X339" s="84"/>
    </row>
    <row r="340" spans="2:24" outlineLevel="1" x14ac:dyDescent="0.25">
      <c r="B340" s="67">
        <f t="shared" si="33"/>
        <v>309</v>
      </c>
      <c r="C340" s="79">
        <f t="shared" si="32"/>
        <v>54667</v>
      </c>
      <c r="D340" s="80"/>
      <c r="E340" s="70"/>
      <c r="F340" s="81"/>
      <c r="G340" s="72"/>
      <c r="H340" s="73"/>
      <c r="I340" s="82"/>
      <c r="K340" s="90"/>
      <c r="L340" s="90"/>
      <c r="M340" s="90"/>
      <c r="N340" s="76"/>
      <c r="O340" s="77"/>
      <c r="P340" s="89"/>
      <c r="Q340" s="83"/>
      <c r="R340" s="84"/>
      <c r="S340" s="28"/>
      <c r="T340" s="88"/>
      <c r="U340" s="28"/>
      <c r="V340" s="28"/>
      <c r="W340" s="28"/>
      <c r="X340" s="84"/>
    </row>
    <row r="341" spans="2:24" outlineLevel="1" x14ac:dyDescent="0.25">
      <c r="B341" s="67">
        <f t="shared" si="33"/>
        <v>310</v>
      </c>
      <c r="C341" s="79">
        <f t="shared" ref="C341:C379" si="34">DATE(YEAR(C340),MONTH(C340)+1,DAY(C340))</f>
        <v>54697</v>
      </c>
      <c r="D341" s="80"/>
      <c r="E341" s="70"/>
      <c r="F341" s="81"/>
      <c r="G341" s="72"/>
      <c r="H341" s="73"/>
      <c r="I341" s="82"/>
      <c r="K341" s="90"/>
      <c r="L341" s="90"/>
      <c r="M341" s="90"/>
      <c r="N341" s="76"/>
      <c r="O341" s="77"/>
      <c r="P341" s="89"/>
      <c r="Q341" s="83"/>
      <c r="R341" s="84"/>
      <c r="S341" s="28"/>
      <c r="T341" s="88"/>
      <c r="U341" s="28"/>
      <c r="V341" s="28"/>
      <c r="W341" s="28"/>
      <c r="X341" s="84"/>
    </row>
    <row r="342" spans="2:24" outlineLevel="1" x14ac:dyDescent="0.25">
      <c r="B342" s="67">
        <f t="shared" si="33"/>
        <v>311</v>
      </c>
      <c r="C342" s="79">
        <f t="shared" si="34"/>
        <v>54728</v>
      </c>
      <c r="D342" s="80"/>
      <c r="E342" s="70"/>
      <c r="F342" s="81"/>
      <c r="G342" s="72"/>
      <c r="H342" s="73"/>
      <c r="I342" s="82"/>
      <c r="K342" s="90"/>
      <c r="L342" s="90"/>
      <c r="M342" s="90"/>
      <c r="N342" s="76"/>
      <c r="O342" s="77"/>
      <c r="P342" s="89"/>
      <c r="Q342" s="83"/>
      <c r="R342" s="84"/>
      <c r="S342" s="28"/>
      <c r="T342" s="88"/>
      <c r="U342" s="28"/>
      <c r="V342" s="28"/>
      <c r="W342" s="28"/>
      <c r="X342" s="84"/>
    </row>
    <row r="343" spans="2:24" outlineLevel="1" x14ac:dyDescent="0.25">
      <c r="B343" s="67">
        <f t="shared" si="33"/>
        <v>312</v>
      </c>
      <c r="C343" s="79">
        <f t="shared" si="34"/>
        <v>54758</v>
      </c>
      <c r="D343" s="80"/>
      <c r="E343" s="70"/>
      <c r="F343" s="81"/>
      <c r="G343" s="72"/>
      <c r="H343" s="73"/>
      <c r="I343" s="82"/>
      <c r="K343" s="90"/>
      <c r="L343" s="90"/>
      <c r="M343" s="90"/>
      <c r="N343" s="76"/>
      <c r="O343" s="77"/>
      <c r="P343" s="89"/>
      <c r="Q343" s="83"/>
      <c r="R343" s="84"/>
      <c r="S343" s="28"/>
      <c r="T343" s="88"/>
      <c r="U343" s="28"/>
      <c r="V343" s="28"/>
      <c r="W343" s="28"/>
      <c r="X343" s="84"/>
    </row>
    <row r="344" spans="2:24" outlineLevel="1" x14ac:dyDescent="0.25">
      <c r="B344" s="67">
        <f t="shared" si="33"/>
        <v>313</v>
      </c>
      <c r="C344" s="79">
        <f t="shared" si="34"/>
        <v>54789</v>
      </c>
      <c r="D344" s="80"/>
      <c r="E344" s="70"/>
      <c r="F344" s="81"/>
      <c r="G344" s="72"/>
      <c r="H344" s="73"/>
      <c r="I344" s="82"/>
      <c r="K344" s="90"/>
      <c r="L344" s="90"/>
      <c r="M344" s="90"/>
      <c r="N344" s="76"/>
      <c r="O344" s="77"/>
      <c r="P344" s="89"/>
      <c r="Q344" s="83"/>
      <c r="R344" s="84"/>
      <c r="S344" s="28"/>
      <c r="T344" s="88"/>
      <c r="U344" s="28"/>
      <c r="V344" s="28"/>
      <c r="W344" s="28"/>
      <c r="X344" s="84"/>
    </row>
    <row r="345" spans="2:24" outlineLevel="1" x14ac:dyDescent="0.25">
      <c r="B345" s="67">
        <f t="shared" si="33"/>
        <v>314</v>
      </c>
      <c r="C345" s="79">
        <f t="shared" si="34"/>
        <v>54820</v>
      </c>
      <c r="D345" s="80"/>
      <c r="E345" s="70"/>
      <c r="F345" s="81"/>
      <c r="G345" s="72"/>
      <c r="H345" s="73"/>
      <c r="I345" s="82"/>
      <c r="K345" s="90"/>
      <c r="L345" s="90"/>
      <c r="M345" s="90"/>
      <c r="N345" s="76"/>
      <c r="O345" s="77"/>
      <c r="P345" s="89"/>
      <c r="Q345" s="83"/>
      <c r="R345" s="84"/>
      <c r="S345" s="28"/>
      <c r="T345" s="88"/>
      <c r="U345" s="28"/>
      <c r="V345" s="28"/>
      <c r="W345" s="28"/>
      <c r="X345" s="84"/>
    </row>
    <row r="346" spans="2:24" outlineLevel="1" x14ac:dyDescent="0.25">
      <c r="B346" s="67">
        <f t="shared" si="33"/>
        <v>315</v>
      </c>
      <c r="C346" s="79">
        <f t="shared" si="34"/>
        <v>54848</v>
      </c>
      <c r="D346" s="80"/>
      <c r="E346" s="70"/>
      <c r="F346" s="81"/>
      <c r="G346" s="72"/>
      <c r="H346" s="73"/>
      <c r="I346" s="82"/>
      <c r="K346" s="90"/>
      <c r="L346" s="90"/>
      <c r="M346" s="90"/>
      <c r="N346" s="76"/>
      <c r="O346" s="77"/>
      <c r="P346" s="89"/>
      <c r="Q346" s="83"/>
      <c r="R346" s="84"/>
      <c r="S346" s="28"/>
      <c r="T346" s="88"/>
      <c r="U346" s="28"/>
      <c r="V346" s="28"/>
      <c r="W346" s="28"/>
      <c r="X346" s="84"/>
    </row>
    <row r="347" spans="2:24" outlineLevel="1" x14ac:dyDescent="0.25">
      <c r="B347" s="67">
        <f t="shared" si="33"/>
        <v>316</v>
      </c>
      <c r="C347" s="79">
        <f t="shared" si="34"/>
        <v>54879</v>
      </c>
      <c r="D347" s="80"/>
      <c r="E347" s="70"/>
      <c r="F347" s="81"/>
      <c r="G347" s="72"/>
      <c r="H347" s="73"/>
      <c r="I347" s="82"/>
      <c r="K347" s="90"/>
      <c r="L347" s="90"/>
      <c r="M347" s="90"/>
      <c r="N347" s="76"/>
      <c r="O347" s="77"/>
      <c r="P347" s="89"/>
      <c r="Q347" s="83"/>
      <c r="R347" s="84"/>
      <c r="S347" s="28"/>
      <c r="T347" s="88"/>
      <c r="U347" s="28"/>
      <c r="V347" s="28"/>
      <c r="W347" s="28"/>
      <c r="X347" s="84"/>
    </row>
    <row r="348" spans="2:24" outlineLevel="1" x14ac:dyDescent="0.25">
      <c r="B348" s="67">
        <f t="shared" si="33"/>
        <v>317</v>
      </c>
      <c r="C348" s="79">
        <f t="shared" si="34"/>
        <v>54909</v>
      </c>
      <c r="D348" s="80"/>
      <c r="E348" s="70"/>
      <c r="F348" s="81"/>
      <c r="G348" s="72"/>
      <c r="H348" s="73"/>
      <c r="I348" s="82"/>
      <c r="K348" s="90"/>
      <c r="L348" s="90"/>
      <c r="M348" s="90"/>
      <c r="N348" s="76"/>
      <c r="O348" s="77"/>
      <c r="P348" s="89"/>
      <c r="Q348" s="83"/>
      <c r="R348" s="84"/>
      <c r="S348" s="28"/>
      <c r="T348" s="88"/>
      <c r="U348" s="28"/>
      <c r="V348" s="28"/>
      <c r="W348" s="28"/>
      <c r="X348" s="84"/>
    </row>
    <row r="349" spans="2:24" outlineLevel="1" x14ac:dyDescent="0.25">
      <c r="B349" s="67">
        <f t="shared" si="33"/>
        <v>318</v>
      </c>
      <c r="C349" s="79">
        <f t="shared" si="34"/>
        <v>54940</v>
      </c>
      <c r="D349" s="80"/>
      <c r="E349" s="70"/>
      <c r="F349" s="81"/>
      <c r="G349" s="72"/>
      <c r="H349" s="73"/>
      <c r="I349" s="82"/>
      <c r="K349" s="90"/>
      <c r="L349" s="90"/>
      <c r="M349" s="90"/>
      <c r="N349" s="76"/>
      <c r="O349" s="77"/>
      <c r="P349" s="89"/>
      <c r="Q349" s="83"/>
      <c r="R349" s="84"/>
      <c r="S349" s="28"/>
      <c r="T349" s="88"/>
      <c r="U349" s="28"/>
      <c r="V349" s="28"/>
      <c r="W349" s="28"/>
      <c r="X349" s="84"/>
    </row>
    <row r="350" spans="2:24" outlineLevel="1" x14ac:dyDescent="0.25">
      <c r="B350" s="67">
        <f t="shared" si="33"/>
        <v>319</v>
      </c>
      <c r="C350" s="79">
        <f t="shared" si="34"/>
        <v>54970</v>
      </c>
      <c r="D350" s="80"/>
      <c r="E350" s="70"/>
      <c r="F350" s="81"/>
      <c r="G350" s="72"/>
      <c r="H350" s="73"/>
      <c r="I350" s="82"/>
      <c r="K350" s="90"/>
      <c r="L350" s="90"/>
      <c r="M350" s="90"/>
      <c r="N350" s="76"/>
      <c r="O350" s="77"/>
      <c r="P350" s="89"/>
      <c r="Q350" s="83"/>
      <c r="R350" s="84"/>
      <c r="S350" s="28"/>
      <c r="T350" s="88"/>
      <c r="U350" s="28"/>
      <c r="V350" s="28"/>
      <c r="W350" s="28"/>
      <c r="X350" s="84"/>
    </row>
    <row r="351" spans="2:24" outlineLevel="1" x14ac:dyDescent="0.25">
      <c r="B351" s="67">
        <f t="shared" si="33"/>
        <v>320</v>
      </c>
      <c r="C351" s="79">
        <f t="shared" si="34"/>
        <v>55001</v>
      </c>
      <c r="D351" s="80"/>
      <c r="E351" s="70"/>
      <c r="F351" s="81"/>
      <c r="G351" s="72"/>
      <c r="H351" s="73"/>
      <c r="I351" s="82"/>
      <c r="K351" s="90"/>
      <c r="L351" s="90"/>
      <c r="M351" s="90"/>
      <c r="N351" s="76"/>
      <c r="O351" s="77"/>
      <c r="P351" s="89"/>
      <c r="Q351" s="83"/>
      <c r="R351" s="84"/>
      <c r="S351" s="28"/>
      <c r="T351" s="88"/>
      <c r="U351" s="28"/>
      <c r="V351" s="28"/>
      <c r="W351" s="28"/>
      <c r="X351" s="84"/>
    </row>
    <row r="352" spans="2:24" outlineLevel="1" x14ac:dyDescent="0.25">
      <c r="B352" s="67">
        <f t="shared" si="33"/>
        <v>321</v>
      </c>
      <c r="C352" s="79">
        <f t="shared" si="34"/>
        <v>55032</v>
      </c>
      <c r="D352" s="80"/>
      <c r="E352" s="70"/>
      <c r="F352" s="81"/>
      <c r="G352" s="72"/>
      <c r="H352" s="73"/>
      <c r="I352" s="82"/>
      <c r="K352" s="90"/>
      <c r="L352" s="90"/>
      <c r="M352" s="90"/>
      <c r="N352" s="76"/>
      <c r="O352" s="77"/>
      <c r="P352" s="89"/>
      <c r="Q352" s="83"/>
      <c r="R352" s="84"/>
      <c r="S352" s="28"/>
      <c r="T352" s="88"/>
      <c r="U352" s="28"/>
      <c r="V352" s="28"/>
      <c r="W352" s="28"/>
      <c r="X352" s="84"/>
    </row>
    <row r="353" spans="2:24" outlineLevel="1" x14ac:dyDescent="0.25">
      <c r="B353" s="67">
        <f t="shared" si="33"/>
        <v>322</v>
      </c>
      <c r="C353" s="79">
        <f t="shared" si="34"/>
        <v>55062</v>
      </c>
      <c r="D353" s="80"/>
      <c r="E353" s="70"/>
      <c r="F353" s="81"/>
      <c r="G353" s="72"/>
      <c r="H353" s="73"/>
      <c r="I353" s="82"/>
      <c r="K353" s="90"/>
      <c r="L353" s="90"/>
      <c r="M353" s="90"/>
      <c r="N353" s="76"/>
      <c r="O353" s="77"/>
      <c r="P353" s="89"/>
      <c r="Q353" s="83"/>
      <c r="R353" s="84"/>
      <c r="S353" s="28"/>
      <c r="T353" s="88"/>
      <c r="U353" s="28"/>
      <c r="V353" s="28"/>
      <c r="W353" s="28"/>
      <c r="X353" s="84"/>
    </row>
    <row r="354" spans="2:24" outlineLevel="1" x14ac:dyDescent="0.25">
      <c r="B354" s="67">
        <f t="shared" ref="B354:B379" si="35">+B353+1</f>
        <v>323</v>
      </c>
      <c r="C354" s="79">
        <f t="shared" si="34"/>
        <v>55093</v>
      </c>
      <c r="D354" s="80"/>
      <c r="E354" s="70"/>
      <c r="F354" s="81"/>
      <c r="G354" s="72"/>
      <c r="H354" s="73"/>
      <c r="I354" s="82"/>
      <c r="K354" s="90"/>
      <c r="L354" s="90"/>
      <c r="M354" s="90"/>
      <c r="N354" s="76"/>
      <c r="O354" s="77"/>
      <c r="P354" s="89"/>
      <c r="Q354" s="83"/>
      <c r="R354" s="84"/>
      <c r="S354" s="28"/>
      <c r="T354" s="88"/>
      <c r="U354" s="28"/>
      <c r="V354" s="28"/>
      <c r="W354" s="28"/>
      <c r="X354" s="84"/>
    </row>
    <row r="355" spans="2:24" outlineLevel="1" x14ac:dyDescent="0.25">
      <c r="B355" s="67">
        <f t="shared" si="35"/>
        <v>324</v>
      </c>
      <c r="C355" s="79">
        <f t="shared" si="34"/>
        <v>55123</v>
      </c>
      <c r="D355" s="80"/>
      <c r="E355" s="70"/>
      <c r="F355" s="81"/>
      <c r="G355" s="72"/>
      <c r="H355" s="73"/>
      <c r="I355" s="82"/>
      <c r="K355" s="90"/>
      <c r="L355" s="90"/>
      <c r="M355" s="90"/>
      <c r="N355" s="76"/>
      <c r="O355" s="77"/>
      <c r="P355" s="89"/>
      <c r="Q355" s="83"/>
      <c r="R355" s="84"/>
      <c r="S355" s="28"/>
      <c r="T355" s="88"/>
      <c r="U355" s="28"/>
      <c r="V355" s="28"/>
      <c r="W355" s="28"/>
      <c r="X355" s="84"/>
    </row>
    <row r="356" spans="2:24" outlineLevel="1" x14ac:dyDescent="0.25">
      <c r="B356" s="67">
        <f t="shared" si="35"/>
        <v>325</v>
      </c>
      <c r="C356" s="79">
        <f t="shared" si="34"/>
        <v>55154</v>
      </c>
      <c r="D356" s="80"/>
      <c r="E356" s="70"/>
      <c r="F356" s="81"/>
      <c r="G356" s="72"/>
      <c r="H356" s="73"/>
      <c r="I356" s="82"/>
      <c r="K356" s="90"/>
      <c r="L356" s="90"/>
      <c r="M356" s="90"/>
      <c r="N356" s="76"/>
      <c r="O356" s="77"/>
      <c r="P356" s="89"/>
      <c r="Q356" s="83"/>
      <c r="R356" s="84"/>
      <c r="S356" s="28"/>
      <c r="T356" s="88"/>
      <c r="U356" s="28"/>
      <c r="V356" s="28"/>
      <c r="W356" s="28"/>
      <c r="X356" s="84"/>
    </row>
    <row r="357" spans="2:24" outlineLevel="1" x14ac:dyDescent="0.25">
      <c r="B357" s="67">
        <f t="shared" si="35"/>
        <v>326</v>
      </c>
      <c r="C357" s="79">
        <f t="shared" si="34"/>
        <v>55185</v>
      </c>
      <c r="D357" s="80"/>
      <c r="E357" s="70"/>
      <c r="F357" s="81"/>
      <c r="G357" s="72"/>
      <c r="H357" s="73"/>
      <c r="I357" s="82"/>
      <c r="K357" s="90"/>
      <c r="L357" s="90"/>
      <c r="M357" s="90"/>
      <c r="N357" s="76"/>
      <c r="O357" s="77"/>
      <c r="P357" s="89"/>
      <c r="Q357" s="83"/>
      <c r="R357" s="84"/>
      <c r="S357" s="28"/>
      <c r="T357" s="88"/>
      <c r="U357" s="28"/>
      <c r="V357" s="28"/>
      <c r="W357" s="28"/>
      <c r="X357" s="84"/>
    </row>
    <row r="358" spans="2:24" outlineLevel="1" x14ac:dyDescent="0.25">
      <c r="B358" s="67">
        <f t="shared" si="35"/>
        <v>327</v>
      </c>
      <c r="C358" s="79">
        <f t="shared" si="34"/>
        <v>55213</v>
      </c>
      <c r="D358" s="80"/>
      <c r="E358" s="70"/>
      <c r="F358" s="81"/>
      <c r="G358" s="72"/>
      <c r="H358" s="73"/>
      <c r="I358" s="82"/>
      <c r="K358" s="90"/>
      <c r="L358" s="90"/>
      <c r="M358" s="90"/>
      <c r="N358" s="76"/>
      <c r="O358" s="77"/>
      <c r="P358" s="89"/>
      <c r="Q358" s="83"/>
      <c r="R358" s="84"/>
      <c r="S358" s="28"/>
      <c r="T358" s="88"/>
      <c r="U358" s="28"/>
      <c r="V358" s="28"/>
      <c r="W358" s="28"/>
      <c r="X358" s="84"/>
    </row>
    <row r="359" spans="2:24" outlineLevel="1" x14ac:dyDescent="0.25">
      <c r="B359" s="67">
        <f t="shared" si="35"/>
        <v>328</v>
      </c>
      <c r="C359" s="79">
        <f t="shared" si="34"/>
        <v>55244</v>
      </c>
      <c r="D359" s="80"/>
      <c r="E359" s="70"/>
      <c r="F359" s="81"/>
      <c r="G359" s="72"/>
      <c r="H359" s="73"/>
      <c r="I359" s="82"/>
      <c r="K359" s="90"/>
      <c r="L359" s="90"/>
      <c r="M359" s="90"/>
      <c r="N359" s="76"/>
      <c r="O359" s="77"/>
      <c r="P359" s="89"/>
      <c r="Q359" s="83"/>
      <c r="R359" s="84"/>
      <c r="S359" s="28"/>
      <c r="T359" s="88"/>
      <c r="U359" s="28"/>
      <c r="V359" s="28"/>
      <c r="W359" s="28"/>
      <c r="X359" s="84"/>
    </row>
    <row r="360" spans="2:24" outlineLevel="1" x14ac:dyDescent="0.25">
      <c r="B360" s="67">
        <f t="shared" si="35"/>
        <v>329</v>
      </c>
      <c r="C360" s="79">
        <f t="shared" si="34"/>
        <v>55274</v>
      </c>
      <c r="D360" s="80"/>
      <c r="E360" s="70"/>
      <c r="F360" s="81"/>
      <c r="G360" s="72"/>
      <c r="H360" s="73"/>
      <c r="I360" s="82"/>
      <c r="K360" s="90"/>
      <c r="L360" s="90"/>
      <c r="M360" s="90"/>
      <c r="N360" s="76"/>
      <c r="O360" s="77"/>
      <c r="P360" s="89"/>
      <c r="Q360" s="83"/>
      <c r="R360" s="84"/>
      <c r="S360" s="28"/>
      <c r="T360" s="88"/>
      <c r="U360" s="28"/>
      <c r="V360" s="28"/>
      <c r="W360" s="28"/>
      <c r="X360" s="84"/>
    </row>
    <row r="361" spans="2:24" outlineLevel="1" x14ac:dyDescent="0.25">
      <c r="B361" s="67">
        <f t="shared" si="35"/>
        <v>330</v>
      </c>
      <c r="C361" s="79">
        <f t="shared" si="34"/>
        <v>55305</v>
      </c>
      <c r="D361" s="80"/>
      <c r="E361" s="70"/>
      <c r="F361" s="81"/>
      <c r="G361" s="72"/>
      <c r="H361" s="73"/>
      <c r="I361" s="82"/>
      <c r="K361" s="90"/>
      <c r="L361" s="90"/>
      <c r="M361" s="90"/>
      <c r="N361" s="76"/>
      <c r="O361" s="77"/>
      <c r="P361" s="89"/>
      <c r="Q361" s="83"/>
      <c r="R361" s="84"/>
      <c r="S361" s="28"/>
      <c r="T361" s="88"/>
      <c r="U361" s="28"/>
      <c r="V361" s="28"/>
      <c r="W361" s="28"/>
      <c r="X361" s="84"/>
    </row>
    <row r="362" spans="2:24" outlineLevel="1" x14ac:dyDescent="0.25">
      <c r="B362" s="67">
        <f t="shared" si="35"/>
        <v>331</v>
      </c>
      <c r="C362" s="79">
        <f t="shared" si="34"/>
        <v>55335</v>
      </c>
      <c r="D362" s="80"/>
      <c r="E362" s="70"/>
      <c r="F362" s="81"/>
      <c r="G362" s="72"/>
      <c r="H362" s="73"/>
      <c r="I362" s="82"/>
      <c r="K362" s="90"/>
      <c r="L362" s="90"/>
      <c r="M362" s="90"/>
      <c r="N362" s="76"/>
      <c r="O362" s="77"/>
      <c r="P362" s="89"/>
      <c r="Q362" s="83"/>
      <c r="R362" s="84"/>
      <c r="S362" s="28"/>
      <c r="T362" s="88"/>
      <c r="U362" s="28"/>
      <c r="V362" s="28"/>
      <c r="W362" s="28"/>
      <c r="X362" s="84"/>
    </row>
    <row r="363" spans="2:24" outlineLevel="1" x14ac:dyDescent="0.25">
      <c r="B363" s="67">
        <f t="shared" si="35"/>
        <v>332</v>
      </c>
      <c r="C363" s="79">
        <f t="shared" si="34"/>
        <v>55366</v>
      </c>
      <c r="D363" s="80"/>
      <c r="E363" s="70"/>
      <c r="F363" s="81"/>
      <c r="G363" s="72"/>
      <c r="H363" s="73"/>
      <c r="I363" s="82"/>
      <c r="K363" s="90"/>
      <c r="L363" s="90"/>
      <c r="M363" s="90"/>
      <c r="N363" s="76"/>
      <c r="O363" s="77"/>
      <c r="P363" s="89"/>
      <c r="Q363" s="83"/>
      <c r="R363" s="84"/>
      <c r="S363" s="28"/>
      <c r="T363" s="88"/>
      <c r="U363" s="28"/>
      <c r="V363" s="28"/>
      <c r="W363" s="28"/>
      <c r="X363" s="84"/>
    </row>
    <row r="364" spans="2:24" outlineLevel="1" x14ac:dyDescent="0.25">
      <c r="B364" s="67">
        <f t="shared" si="35"/>
        <v>333</v>
      </c>
      <c r="C364" s="79">
        <f t="shared" si="34"/>
        <v>55397</v>
      </c>
      <c r="D364" s="80"/>
      <c r="E364" s="70"/>
      <c r="F364" s="81"/>
      <c r="G364" s="72"/>
      <c r="H364" s="73"/>
      <c r="I364" s="82"/>
      <c r="K364" s="90"/>
      <c r="L364" s="90"/>
      <c r="M364" s="90"/>
      <c r="N364" s="76"/>
      <c r="O364" s="77"/>
      <c r="P364" s="89"/>
      <c r="Q364" s="83"/>
      <c r="R364" s="84"/>
      <c r="S364" s="28"/>
      <c r="T364" s="88"/>
      <c r="U364" s="28"/>
      <c r="V364" s="28"/>
      <c r="W364" s="28"/>
      <c r="X364" s="84"/>
    </row>
    <row r="365" spans="2:24" outlineLevel="1" x14ac:dyDescent="0.25">
      <c r="B365" s="67">
        <f t="shared" si="35"/>
        <v>334</v>
      </c>
      <c r="C365" s="79">
        <f t="shared" si="34"/>
        <v>55427</v>
      </c>
      <c r="D365" s="80"/>
      <c r="E365" s="70"/>
      <c r="F365" s="81"/>
      <c r="G365" s="72"/>
      <c r="H365" s="73"/>
      <c r="I365" s="82"/>
      <c r="K365" s="90"/>
      <c r="L365" s="90"/>
      <c r="M365" s="90"/>
      <c r="N365" s="76"/>
      <c r="O365" s="77"/>
      <c r="P365" s="89"/>
      <c r="Q365" s="83"/>
      <c r="R365" s="84"/>
      <c r="S365" s="28"/>
      <c r="T365" s="88"/>
      <c r="U365" s="28"/>
      <c r="V365" s="28"/>
      <c r="W365" s="28"/>
      <c r="X365" s="84"/>
    </row>
    <row r="366" spans="2:24" outlineLevel="1" x14ac:dyDescent="0.25">
      <c r="B366" s="67">
        <f t="shared" si="35"/>
        <v>335</v>
      </c>
      <c r="C366" s="79">
        <f t="shared" si="34"/>
        <v>55458</v>
      </c>
      <c r="D366" s="80"/>
      <c r="E366" s="70"/>
      <c r="F366" s="81"/>
      <c r="G366" s="72"/>
      <c r="H366" s="73"/>
      <c r="I366" s="82"/>
      <c r="K366" s="90"/>
      <c r="L366" s="90"/>
      <c r="M366" s="90"/>
      <c r="N366" s="76"/>
      <c r="O366" s="77"/>
      <c r="P366" s="89"/>
      <c r="Q366" s="83"/>
      <c r="R366" s="84"/>
      <c r="S366" s="28"/>
      <c r="T366" s="88"/>
      <c r="U366" s="28"/>
      <c r="V366" s="28"/>
      <c r="W366" s="28"/>
      <c r="X366" s="84"/>
    </row>
    <row r="367" spans="2:24" outlineLevel="1" x14ac:dyDescent="0.25">
      <c r="B367" s="67">
        <f t="shared" si="35"/>
        <v>336</v>
      </c>
      <c r="C367" s="79">
        <f t="shared" si="34"/>
        <v>55488</v>
      </c>
      <c r="D367" s="80"/>
      <c r="E367" s="70"/>
      <c r="F367" s="81"/>
      <c r="G367" s="72"/>
      <c r="H367" s="73"/>
      <c r="I367" s="82"/>
      <c r="K367" s="90"/>
      <c r="L367" s="90"/>
      <c r="M367" s="90"/>
      <c r="N367" s="76"/>
      <c r="O367" s="77"/>
      <c r="P367" s="89"/>
      <c r="Q367" s="83"/>
      <c r="R367" s="84"/>
      <c r="S367" s="28"/>
      <c r="T367" s="88"/>
      <c r="U367" s="28"/>
      <c r="V367" s="28"/>
      <c r="W367" s="28"/>
      <c r="X367" s="84"/>
    </row>
    <row r="368" spans="2:24" outlineLevel="1" x14ac:dyDescent="0.25">
      <c r="B368" s="67">
        <f t="shared" si="35"/>
        <v>337</v>
      </c>
      <c r="C368" s="79">
        <f t="shared" si="34"/>
        <v>55519</v>
      </c>
      <c r="D368" s="80"/>
      <c r="E368" s="70"/>
      <c r="F368" s="81"/>
      <c r="G368" s="72"/>
      <c r="H368" s="73"/>
      <c r="I368" s="82"/>
      <c r="K368" s="90"/>
      <c r="L368" s="90"/>
      <c r="M368" s="90"/>
      <c r="N368" s="76"/>
      <c r="O368" s="77"/>
      <c r="P368" s="89"/>
      <c r="Q368" s="83"/>
      <c r="R368" s="84"/>
      <c r="S368" s="28"/>
      <c r="T368" s="88"/>
      <c r="U368" s="28"/>
      <c r="V368" s="28"/>
      <c r="W368" s="28"/>
      <c r="X368" s="84"/>
    </row>
    <row r="369" spans="2:24" outlineLevel="1" x14ac:dyDescent="0.25">
      <c r="B369" s="67">
        <f t="shared" si="35"/>
        <v>338</v>
      </c>
      <c r="C369" s="79">
        <f t="shared" si="34"/>
        <v>55550</v>
      </c>
      <c r="D369" s="80"/>
      <c r="E369" s="70"/>
      <c r="F369" s="81"/>
      <c r="G369" s="72"/>
      <c r="H369" s="73"/>
      <c r="I369" s="82"/>
      <c r="K369" s="90"/>
      <c r="L369" s="90"/>
      <c r="M369" s="90"/>
      <c r="N369" s="76"/>
      <c r="O369" s="77"/>
      <c r="P369" s="89"/>
      <c r="Q369" s="83"/>
      <c r="R369" s="84"/>
      <c r="S369" s="28"/>
      <c r="T369" s="88"/>
      <c r="U369" s="28"/>
      <c r="V369" s="28"/>
      <c r="W369" s="28"/>
      <c r="X369" s="84"/>
    </row>
    <row r="370" spans="2:24" outlineLevel="1" x14ac:dyDescent="0.25">
      <c r="B370" s="67">
        <f t="shared" si="35"/>
        <v>339</v>
      </c>
      <c r="C370" s="79">
        <f t="shared" si="34"/>
        <v>55579</v>
      </c>
      <c r="D370" s="80"/>
      <c r="E370" s="70"/>
      <c r="F370" s="81"/>
      <c r="G370" s="72"/>
      <c r="H370" s="73"/>
      <c r="I370" s="82"/>
      <c r="K370" s="90"/>
      <c r="L370" s="90"/>
      <c r="M370" s="90"/>
      <c r="N370" s="76"/>
      <c r="O370" s="77"/>
      <c r="P370" s="89"/>
      <c r="Q370" s="83"/>
      <c r="R370" s="84"/>
      <c r="S370" s="28"/>
      <c r="T370" s="88"/>
      <c r="U370" s="28"/>
      <c r="V370" s="28"/>
      <c r="W370" s="28"/>
      <c r="X370" s="84"/>
    </row>
    <row r="371" spans="2:24" outlineLevel="1" x14ac:dyDescent="0.25">
      <c r="B371" s="67">
        <f t="shared" si="35"/>
        <v>340</v>
      </c>
      <c r="C371" s="79">
        <f t="shared" si="34"/>
        <v>55610</v>
      </c>
      <c r="D371" s="80"/>
      <c r="E371" s="70"/>
      <c r="F371" s="81"/>
      <c r="G371" s="72"/>
      <c r="H371" s="73"/>
      <c r="I371" s="82"/>
      <c r="K371" s="90"/>
      <c r="L371" s="90"/>
      <c r="M371" s="90"/>
      <c r="N371" s="76"/>
      <c r="O371" s="77"/>
      <c r="P371" s="89"/>
      <c r="Q371" s="83"/>
      <c r="R371" s="84"/>
      <c r="S371" s="28"/>
      <c r="T371" s="88"/>
      <c r="U371" s="28"/>
      <c r="V371" s="28"/>
      <c r="W371" s="28"/>
      <c r="X371" s="84"/>
    </row>
    <row r="372" spans="2:24" outlineLevel="1" x14ac:dyDescent="0.25">
      <c r="B372" s="67">
        <f t="shared" si="35"/>
        <v>341</v>
      </c>
      <c r="C372" s="79">
        <f t="shared" si="34"/>
        <v>55640</v>
      </c>
      <c r="D372" s="80"/>
      <c r="E372" s="70"/>
      <c r="F372" s="81"/>
      <c r="G372" s="72"/>
      <c r="H372" s="73"/>
      <c r="I372" s="82"/>
      <c r="K372" s="90"/>
      <c r="L372" s="90"/>
      <c r="M372" s="90"/>
      <c r="N372" s="76"/>
      <c r="O372" s="77"/>
      <c r="P372" s="89"/>
      <c r="Q372" s="83"/>
      <c r="R372" s="84"/>
      <c r="S372" s="28"/>
      <c r="T372" s="88"/>
      <c r="U372" s="28"/>
      <c r="V372" s="28"/>
      <c r="W372" s="28"/>
      <c r="X372" s="84"/>
    </row>
    <row r="373" spans="2:24" outlineLevel="1" x14ac:dyDescent="0.25">
      <c r="B373" s="67">
        <f t="shared" si="35"/>
        <v>342</v>
      </c>
      <c r="C373" s="79">
        <f t="shared" si="34"/>
        <v>55671</v>
      </c>
      <c r="D373" s="80"/>
      <c r="E373" s="70"/>
      <c r="F373" s="81"/>
      <c r="G373" s="72"/>
      <c r="H373" s="73"/>
      <c r="I373" s="82"/>
      <c r="K373" s="90"/>
      <c r="L373" s="90"/>
      <c r="M373" s="90"/>
      <c r="N373" s="76"/>
      <c r="O373" s="77"/>
      <c r="P373" s="89"/>
      <c r="Q373" s="83"/>
      <c r="R373" s="84"/>
      <c r="S373" s="28"/>
      <c r="T373" s="88"/>
      <c r="U373" s="28"/>
      <c r="V373" s="28"/>
      <c r="W373" s="28"/>
      <c r="X373" s="84"/>
    </row>
    <row r="374" spans="2:24" outlineLevel="1" x14ac:dyDescent="0.25">
      <c r="B374" s="67">
        <f t="shared" si="35"/>
        <v>343</v>
      </c>
      <c r="C374" s="79">
        <f t="shared" si="34"/>
        <v>55701</v>
      </c>
      <c r="D374" s="80"/>
      <c r="E374" s="70"/>
      <c r="F374" s="81"/>
      <c r="G374" s="72"/>
      <c r="H374" s="73"/>
      <c r="I374" s="82"/>
      <c r="K374" s="90"/>
      <c r="L374" s="90"/>
      <c r="M374" s="90"/>
      <c r="N374" s="76"/>
      <c r="O374" s="77"/>
      <c r="P374" s="89"/>
      <c r="Q374" s="83"/>
      <c r="R374" s="84"/>
      <c r="S374" s="28"/>
      <c r="T374" s="88"/>
      <c r="U374" s="28"/>
      <c r="V374" s="28"/>
      <c r="W374" s="28"/>
      <c r="X374" s="84"/>
    </row>
    <row r="375" spans="2:24" outlineLevel="1" x14ac:dyDescent="0.25">
      <c r="B375" s="67">
        <f t="shared" si="35"/>
        <v>344</v>
      </c>
      <c r="C375" s="79">
        <f t="shared" si="34"/>
        <v>55732</v>
      </c>
      <c r="D375" s="80"/>
      <c r="E375" s="70"/>
      <c r="F375" s="81"/>
      <c r="G375" s="72"/>
      <c r="H375" s="73"/>
      <c r="I375" s="82"/>
      <c r="K375" s="90"/>
      <c r="L375" s="90"/>
      <c r="M375" s="90"/>
      <c r="N375" s="76"/>
      <c r="O375" s="77"/>
      <c r="P375" s="89"/>
      <c r="Q375" s="83"/>
      <c r="R375" s="84"/>
      <c r="S375" s="28"/>
      <c r="T375" s="88"/>
      <c r="U375" s="28"/>
      <c r="V375" s="28"/>
      <c r="W375" s="28"/>
      <c r="X375" s="84"/>
    </row>
    <row r="376" spans="2:24" outlineLevel="1" x14ac:dyDescent="0.25">
      <c r="B376" s="67">
        <f t="shared" si="35"/>
        <v>345</v>
      </c>
      <c r="C376" s="79">
        <f t="shared" si="34"/>
        <v>55763</v>
      </c>
      <c r="D376" s="80"/>
      <c r="E376" s="70"/>
      <c r="F376" s="81"/>
      <c r="G376" s="72"/>
      <c r="H376" s="73"/>
      <c r="I376" s="82"/>
      <c r="K376" s="90"/>
      <c r="L376" s="90"/>
      <c r="M376" s="90"/>
      <c r="N376" s="76"/>
      <c r="O376" s="77"/>
      <c r="P376" s="89"/>
      <c r="Q376" s="83"/>
      <c r="R376" s="84"/>
      <c r="S376" s="28"/>
      <c r="T376" s="88"/>
      <c r="U376" s="28"/>
      <c r="V376" s="28"/>
      <c r="W376" s="28"/>
      <c r="X376" s="84"/>
    </row>
    <row r="377" spans="2:24" outlineLevel="1" x14ac:dyDescent="0.25">
      <c r="B377" s="67">
        <f t="shared" si="35"/>
        <v>346</v>
      </c>
      <c r="C377" s="79">
        <f t="shared" si="34"/>
        <v>55793</v>
      </c>
      <c r="D377" s="80"/>
      <c r="E377" s="70"/>
      <c r="F377" s="81"/>
      <c r="G377" s="72"/>
      <c r="H377" s="73"/>
      <c r="I377" s="82"/>
      <c r="K377" s="90"/>
      <c r="L377" s="90"/>
      <c r="M377" s="90"/>
      <c r="N377" s="76"/>
      <c r="O377" s="77"/>
      <c r="P377" s="89"/>
      <c r="Q377" s="83"/>
      <c r="R377" s="84"/>
      <c r="S377" s="28"/>
      <c r="T377" s="88"/>
      <c r="U377" s="28"/>
      <c r="V377" s="28"/>
      <c r="W377" s="28"/>
      <c r="X377" s="84"/>
    </row>
    <row r="378" spans="2:24" outlineLevel="1" x14ac:dyDescent="0.25">
      <c r="B378" s="67">
        <f t="shared" si="35"/>
        <v>347</v>
      </c>
      <c r="C378" s="79">
        <f t="shared" si="34"/>
        <v>55824</v>
      </c>
      <c r="D378" s="80"/>
      <c r="E378" s="70"/>
      <c r="F378" s="81"/>
      <c r="G378" s="72"/>
      <c r="H378" s="73"/>
      <c r="I378" s="82"/>
      <c r="K378" s="90"/>
      <c r="L378" s="90"/>
      <c r="M378" s="90"/>
      <c r="N378" s="76"/>
      <c r="O378" s="77"/>
      <c r="P378" s="89"/>
      <c r="Q378" s="83"/>
      <c r="R378" s="84"/>
      <c r="S378" s="28"/>
      <c r="T378" s="88"/>
      <c r="U378" s="28"/>
      <c r="V378" s="28"/>
      <c r="W378" s="28"/>
      <c r="X378" s="84"/>
    </row>
    <row r="379" spans="2:24" outlineLevel="1" x14ac:dyDescent="0.25">
      <c r="B379" s="67">
        <f t="shared" si="35"/>
        <v>348</v>
      </c>
      <c r="C379" s="91">
        <f t="shared" si="34"/>
        <v>55854</v>
      </c>
      <c r="D379" s="92"/>
      <c r="E379" s="93"/>
      <c r="F379" s="94"/>
      <c r="G379" s="95"/>
      <c r="H379" s="96"/>
      <c r="I379" s="97"/>
      <c r="J379" s="98"/>
      <c r="K379" s="99"/>
      <c r="L379" s="99"/>
      <c r="M379" s="99"/>
      <c r="N379" s="76"/>
      <c r="O379" s="77"/>
      <c r="P379" s="89"/>
      <c r="Q379" s="100"/>
      <c r="R379" s="84"/>
      <c r="S379" s="28"/>
      <c r="T379" s="88"/>
      <c r="U379" s="28"/>
      <c r="V379" s="28"/>
      <c r="W379" s="28"/>
      <c r="X379" s="84"/>
    </row>
    <row r="381" spans="2:24" s="101" customFormat="1" ht="15.75" thickBot="1" x14ac:dyDescent="0.3"/>
    <row r="383" spans="2:24" ht="18.75" x14ac:dyDescent="0.3">
      <c r="E383" s="102" t="s">
        <v>45</v>
      </c>
    </row>
    <row r="384" spans="2:24" outlineLevel="1" x14ac:dyDescent="0.25">
      <c r="E384" s="43" t="s">
        <v>46</v>
      </c>
      <c r="F384" s="43" t="s">
        <v>47</v>
      </c>
      <c r="G384" s="43"/>
      <c r="H384" s="43"/>
      <c r="I384" s="43"/>
    </row>
    <row r="385" spans="3:9" outlineLevel="1" x14ac:dyDescent="0.25">
      <c r="C385" s="103"/>
      <c r="D385" s="103"/>
      <c r="E385" s="5" t="s">
        <v>48</v>
      </c>
      <c r="F385" s="28" t="s">
        <v>49</v>
      </c>
      <c r="G385" s="28"/>
      <c r="H385" s="28"/>
      <c r="I385" s="28"/>
    </row>
    <row r="386" spans="3:9" outlineLevel="1" x14ac:dyDescent="0.25">
      <c r="C386" s="103"/>
      <c r="D386" s="103"/>
      <c r="E386" s="5" t="s">
        <v>50</v>
      </c>
      <c r="F386" s="28" t="s">
        <v>49</v>
      </c>
      <c r="G386" s="28"/>
      <c r="H386" s="28"/>
      <c r="I386" s="28"/>
    </row>
    <row r="387" spans="3:9" outlineLevel="1" x14ac:dyDescent="0.25">
      <c r="C387" s="103"/>
      <c r="D387" s="103"/>
      <c r="E387" s="5" t="s">
        <v>51</v>
      </c>
      <c r="F387" s="28" t="s">
        <v>49</v>
      </c>
      <c r="G387" s="28"/>
      <c r="H387" s="28"/>
      <c r="I387" s="28"/>
    </row>
    <row r="388" spans="3:9" outlineLevel="1" x14ac:dyDescent="0.25">
      <c r="C388" s="103"/>
      <c r="D388" s="103"/>
      <c r="E388" s="5" t="s">
        <v>52</v>
      </c>
      <c r="F388" s="28" t="s">
        <v>49</v>
      </c>
      <c r="G388" s="28"/>
      <c r="H388" s="28"/>
      <c r="I388" s="28"/>
    </row>
    <row r="389" spans="3:9" outlineLevel="1" x14ac:dyDescent="0.25">
      <c r="C389" s="103"/>
      <c r="D389" s="103"/>
      <c r="E389" s="5" t="s">
        <v>53</v>
      </c>
      <c r="F389" s="28" t="s">
        <v>49</v>
      </c>
      <c r="G389" s="28"/>
      <c r="H389" s="28"/>
      <c r="I389" s="28"/>
    </row>
    <row r="390" spans="3:9" outlineLevel="1" x14ac:dyDescent="0.25">
      <c r="C390" s="103"/>
      <c r="D390" s="103"/>
      <c r="E390" s="5" t="s">
        <v>54</v>
      </c>
      <c r="F390" s="28" t="s">
        <v>49</v>
      </c>
      <c r="G390" s="28"/>
      <c r="H390" s="28"/>
      <c r="I390" s="28"/>
    </row>
    <row r="391" spans="3:9" outlineLevel="1" x14ac:dyDescent="0.25">
      <c r="C391" s="103"/>
      <c r="D391" s="103"/>
      <c r="E391" s="5" t="s">
        <v>55</v>
      </c>
      <c r="F391" s="28" t="s">
        <v>49</v>
      </c>
      <c r="G391" s="28"/>
      <c r="H391" s="28"/>
      <c r="I391" s="28"/>
    </row>
    <row r="392" spans="3:9" outlineLevel="1" x14ac:dyDescent="0.25">
      <c r="C392" s="103"/>
      <c r="D392" s="103"/>
      <c r="E392" s="5" t="s">
        <v>56</v>
      </c>
      <c r="F392" s="28" t="s">
        <v>49</v>
      </c>
      <c r="G392" s="28"/>
      <c r="H392" s="28"/>
      <c r="I392" s="28"/>
    </row>
    <row r="393" spans="3:9" outlineLevel="1" x14ac:dyDescent="0.25">
      <c r="C393" s="103"/>
      <c r="D393" s="103"/>
      <c r="E393" s="5" t="s">
        <v>57</v>
      </c>
      <c r="F393" s="28" t="s">
        <v>49</v>
      </c>
      <c r="G393" s="28"/>
      <c r="H393" s="28"/>
      <c r="I393" s="28"/>
    </row>
    <row r="394" spans="3:9" outlineLevel="1" x14ac:dyDescent="0.25">
      <c r="C394" s="103"/>
      <c r="D394" s="103"/>
      <c r="E394" s="5" t="s">
        <v>58</v>
      </c>
      <c r="F394" s="28" t="s">
        <v>49</v>
      </c>
      <c r="G394" s="28"/>
      <c r="H394" s="28"/>
      <c r="I394" s="28"/>
    </row>
    <row r="395" spans="3:9" outlineLevel="1" x14ac:dyDescent="0.25">
      <c r="C395" s="103"/>
      <c r="D395" s="103"/>
      <c r="E395" s="5" t="s">
        <v>59</v>
      </c>
      <c r="F395" s="28" t="s">
        <v>49</v>
      </c>
      <c r="G395" s="28"/>
      <c r="H395" s="28"/>
      <c r="I395" s="28"/>
    </row>
    <row r="396" spans="3:9" outlineLevel="1" x14ac:dyDescent="0.25">
      <c r="C396" s="103"/>
      <c r="D396" s="103"/>
      <c r="E396" s="5" t="s">
        <v>60</v>
      </c>
      <c r="F396" s="28" t="s">
        <v>49</v>
      </c>
      <c r="G396" s="28"/>
      <c r="H396" s="28"/>
      <c r="I396" s="28"/>
    </row>
    <row r="397" spans="3:9" outlineLevel="1" x14ac:dyDescent="0.25">
      <c r="C397" s="103"/>
      <c r="D397" s="103"/>
      <c r="E397" s="5" t="s">
        <v>61</v>
      </c>
      <c r="F397" s="28" t="s">
        <v>49</v>
      </c>
      <c r="G397" s="28"/>
      <c r="H397" s="28"/>
      <c r="I397" s="28"/>
    </row>
    <row r="398" spans="3:9" outlineLevel="1" x14ac:dyDescent="0.25">
      <c r="C398" s="103"/>
      <c r="D398" s="103"/>
      <c r="E398" s="5" t="s">
        <v>62</v>
      </c>
      <c r="F398" s="28" t="s">
        <v>49</v>
      </c>
      <c r="G398" s="28"/>
      <c r="H398" s="28"/>
      <c r="I398" s="28"/>
    </row>
    <row r="399" spans="3:9" outlineLevel="1" x14ac:dyDescent="0.25">
      <c r="C399" s="103"/>
      <c r="D399" s="103"/>
      <c r="E399" s="5" t="s">
        <v>63</v>
      </c>
      <c r="F399" s="28" t="s">
        <v>49</v>
      </c>
      <c r="G399" s="28"/>
      <c r="H399" s="28"/>
      <c r="I399" s="28"/>
    </row>
    <row r="400" spans="3:9" outlineLevel="1" x14ac:dyDescent="0.25">
      <c r="C400" s="103"/>
      <c r="D400" s="103"/>
      <c r="E400" s="5" t="s">
        <v>64</v>
      </c>
      <c r="F400" s="28" t="s">
        <v>49</v>
      </c>
      <c r="G400" s="28"/>
      <c r="H400" s="28"/>
      <c r="I400" s="28"/>
    </row>
    <row r="401" spans="3:9" outlineLevel="1" x14ac:dyDescent="0.25">
      <c r="C401" s="103"/>
      <c r="D401" s="103"/>
      <c r="E401" s="5" t="s">
        <v>65</v>
      </c>
      <c r="F401" s="28" t="s">
        <v>49</v>
      </c>
      <c r="G401" s="28"/>
      <c r="H401" s="28"/>
      <c r="I401" s="28"/>
    </row>
  </sheetData>
  <sheetProtection selectLockedCells="1"/>
  <mergeCells count="1">
    <mergeCell ref="E16:G16"/>
  </mergeCells>
  <conditionalFormatting sqref="K6:L7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A2" location="Summary!A1" display="Return to Summary" xr:uid="{28C73071-7968-497C-A9FA-7A53CDB6D6B7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Baynes, Brittany</dc:creator>
  <cp:lastModifiedBy>Bissell, Garrett E</cp:lastModifiedBy>
  <dcterms:created xsi:type="dcterms:W3CDTF">2024-06-26T20:53:55Z</dcterms:created>
  <dcterms:modified xsi:type="dcterms:W3CDTF">2024-07-18T21:28:48Z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2024-07-18T21:26:55Z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b1165fa1-e01d-4212-b344-b9c281cef985</vt:lpwstr>
  </property>
  <property fmtid="{D5CDD505-2E9C-101B-9397-08002B2CF9AE}" pid="8" name="MSIP_Label_a5049dce-8671-4c79-90d7-f6ec79470f4e_ContentBits">
    <vt:lpwstr>0</vt:lpwstr>
  </property>
  <property fmtid="{D5CDD505-2E9C-101B-9397-08002B2CF9AE}" pid="9" name="_AdHocReviewCycleID">
    <vt:i4>2102127007</vt:i4>
  </property>
  <property fmtid="{D5CDD505-2E9C-101B-9397-08002B2CF9AE}" pid="10" name="_NewReviewCycle">
    <vt:lpwstr/>
  </property>
  <property fmtid="{D5CDD505-2E9C-101B-9397-08002B2CF9AE}" pid="11" name="_EmailSubject">
    <vt:lpwstr>NYPA Deficiency Response - Docket No. ER24-1866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